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filterPrivacy="1" defaultThemeVersion="124226"/>
  <xr:revisionPtr revIDLastSave="0" documentId="13_ncr:1_{CBE83008-2CBE-4A1A-A81F-2F762911B684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N2Mech1" sheetId="1" r:id="rId1"/>
  </sheets>
  <definedNames>
    <definedName name="_xlnm.Print_Area" localSheetId="0">N2Mech1!$A$1:$AF$101</definedName>
    <definedName name="_xlnm.Print_Titles" localSheetId="0">N2Mech1!$1:$11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10" i="1" l="1"/>
  <c r="W10" i="1"/>
  <c r="Q10" i="1"/>
  <c r="K10" i="1"/>
  <c r="AF46" i="1" l="1"/>
  <c r="AE46" i="1"/>
  <c r="AD46" i="1"/>
  <c r="AC46" i="1"/>
  <c r="AB46" i="1"/>
  <c r="AA46" i="1"/>
  <c r="Z46" i="1"/>
  <c r="Y46" i="1"/>
  <c r="X46" i="1"/>
  <c r="W46" i="1"/>
  <c r="V46" i="1"/>
  <c r="U46" i="1"/>
  <c r="T46" i="1"/>
  <c r="S46" i="1"/>
  <c r="R46" i="1"/>
  <c r="Q46" i="1"/>
  <c r="P46" i="1"/>
  <c r="O46" i="1"/>
  <c r="L46" i="1"/>
  <c r="M46" i="1"/>
  <c r="N46" i="1"/>
  <c r="K46" i="1"/>
  <c r="J46" i="1"/>
  <c r="I46" i="1"/>
  <c r="T34" i="1" l="1"/>
  <c r="S34" i="1"/>
  <c r="R34" i="1"/>
  <c r="Q34" i="1"/>
  <c r="P34" i="1"/>
  <c r="O34" i="1"/>
  <c r="N34" i="1"/>
  <c r="M34" i="1"/>
  <c r="L34" i="1"/>
  <c r="K34" i="1"/>
  <c r="J34" i="1"/>
  <c r="I34" i="1"/>
  <c r="AB96" i="1" l="1"/>
  <c r="V96" i="1"/>
  <c r="E77" i="1"/>
  <c r="F77" i="1"/>
  <c r="G77" i="1"/>
  <c r="H77" i="1"/>
  <c r="E78" i="1"/>
  <c r="F78" i="1"/>
  <c r="G78" i="1"/>
  <c r="H78" i="1"/>
  <c r="E85" i="1"/>
  <c r="F85" i="1"/>
  <c r="G85" i="1"/>
  <c r="H85" i="1"/>
  <c r="E86" i="1"/>
  <c r="F86" i="1"/>
  <c r="G86" i="1"/>
  <c r="H86" i="1"/>
  <c r="E87" i="1"/>
  <c r="F87" i="1"/>
  <c r="G87" i="1"/>
  <c r="H87" i="1"/>
  <c r="E88" i="1"/>
  <c r="F88" i="1"/>
  <c r="G88" i="1"/>
  <c r="H88" i="1"/>
  <c r="E79" i="1"/>
  <c r="F79" i="1"/>
  <c r="G79" i="1"/>
  <c r="H79" i="1"/>
  <c r="E80" i="1"/>
  <c r="F80" i="1"/>
  <c r="G80" i="1"/>
  <c r="H80" i="1"/>
  <c r="E81" i="1"/>
  <c r="F81" i="1"/>
  <c r="G81" i="1"/>
  <c r="H81" i="1"/>
  <c r="E82" i="1"/>
  <c r="F82" i="1"/>
  <c r="G82" i="1"/>
  <c r="H82" i="1"/>
  <c r="E83" i="1"/>
  <c r="F83" i="1"/>
  <c r="G83" i="1"/>
  <c r="H83" i="1"/>
  <c r="E84" i="1"/>
  <c r="F84" i="1"/>
  <c r="G84" i="1"/>
  <c r="H84" i="1"/>
  <c r="E89" i="1"/>
  <c r="F89" i="1"/>
  <c r="G89" i="1"/>
  <c r="H89" i="1"/>
  <c r="E90" i="1"/>
  <c r="F90" i="1"/>
  <c r="G90" i="1"/>
  <c r="H90" i="1"/>
  <c r="E91" i="1"/>
  <c r="F91" i="1"/>
  <c r="G91" i="1"/>
  <c r="H91" i="1"/>
  <c r="E92" i="1"/>
  <c r="F92" i="1"/>
  <c r="G92" i="1"/>
  <c r="H92" i="1"/>
  <c r="E93" i="1"/>
  <c r="F93" i="1"/>
  <c r="G93" i="1"/>
  <c r="H93" i="1"/>
  <c r="E94" i="1"/>
  <c r="F94" i="1"/>
  <c r="G94" i="1"/>
  <c r="H94" i="1"/>
  <c r="U96" i="1"/>
  <c r="E53" i="1"/>
  <c r="F53" i="1"/>
  <c r="G53" i="1"/>
  <c r="H53" i="1"/>
  <c r="E56" i="1"/>
  <c r="F56" i="1"/>
  <c r="G56" i="1"/>
  <c r="H56" i="1"/>
  <c r="E54" i="1"/>
  <c r="F54" i="1"/>
  <c r="G54" i="1"/>
  <c r="H54" i="1"/>
  <c r="E55" i="1"/>
  <c r="F55" i="1"/>
  <c r="G55" i="1"/>
  <c r="H55" i="1"/>
  <c r="E57" i="1"/>
  <c r="F57" i="1"/>
  <c r="G57" i="1"/>
  <c r="H57" i="1"/>
  <c r="E58" i="1"/>
  <c r="F58" i="1"/>
  <c r="G58" i="1"/>
  <c r="H58" i="1"/>
  <c r="E59" i="1"/>
  <c r="F59" i="1"/>
  <c r="G59" i="1"/>
  <c r="H59" i="1"/>
  <c r="E60" i="1"/>
  <c r="F60" i="1"/>
  <c r="G60" i="1"/>
  <c r="H60" i="1"/>
  <c r="E61" i="1"/>
  <c r="F61" i="1"/>
  <c r="G61" i="1"/>
  <c r="H61" i="1"/>
  <c r="E62" i="1"/>
  <c r="F62" i="1"/>
  <c r="G62" i="1"/>
  <c r="H62" i="1"/>
  <c r="E63" i="1"/>
  <c r="F63" i="1"/>
  <c r="G63" i="1"/>
  <c r="H63" i="1"/>
  <c r="E64" i="1"/>
  <c r="F64" i="1"/>
  <c r="G64" i="1"/>
  <c r="H64" i="1"/>
  <c r="E65" i="1"/>
  <c r="F65" i="1"/>
  <c r="G65" i="1"/>
  <c r="H65" i="1"/>
  <c r="E66" i="1"/>
  <c r="F66" i="1"/>
  <c r="G66" i="1"/>
  <c r="H66" i="1"/>
  <c r="E67" i="1"/>
  <c r="F67" i="1"/>
  <c r="G67" i="1"/>
  <c r="H67" i="1"/>
  <c r="E68" i="1"/>
  <c r="F68" i="1"/>
  <c r="G68" i="1"/>
  <c r="H68" i="1"/>
  <c r="D92" i="1" l="1"/>
  <c r="D77" i="1"/>
  <c r="D93" i="1"/>
  <c r="D90" i="1"/>
  <c r="D83" i="1"/>
  <c r="D80" i="1"/>
  <c r="D87" i="1"/>
  <c r="D78" i="1"/>
  <c r="D89" i="1"/>
  <c r="D86" i="1"/>
  <c r="D79" i="1"/>
  <c r="D88" i="1"/>
  <c r="D68" i="1"/>
  <c r="D65" i="1"/>
  <c r="D62" i="1"/>
  <c r="D59" i="1"/>
  <c r="D55" i="1"/>
  <c r="D53" i="1"/>
  <c r="D58" i="1"/>
  <c r="D64" i="1"/>
  <c r="D67" i="1"/>
  <c r="D54" i="1"/>
  <c r="D61" i="1"/>
  <c r="D82" i="1"/>
  <c r="D66" i="1"/>
  <c r="D63" i="1"/>
  <c r="D60" i="1"/>
  <c r="D57" i="1"/>
  <c r="D56" i="1"/>
  <c r="D91" i="1"/>
  <c r="D85" i="1"/>
  <c r="D81" i="1"/>
  <c r="D94" i="1"/>
  <c r="D84" i="1"/>
  <c r="E36" i="1" l="1"/>
  <c r="F36" i="1"/>
  <c r="G36" i="1"/>
  <c r="H36" i="1"/>
  <c r="E38" i="1"/>
  <c r="F38" i="1"/>
  <c r="G38" i="1"/>
  <c r="H38" i="1"/>
  <c r="E42" i="1"/>
  <c r="F42" i="1"/>
  <c r="G42" i="1"/>
  <c r="H42" i="1"/>
  <c r="E43" i="1"/>
  <c r="F43" i="1"/>
  <c r="G43" i="1"/>
  <c r="H43" i="1"/>
  <c r="E37" i="1"/>
  <c r="F37" i="1"/>
  <c r="G37" i="1"/>
  <c r="H37" i="1"/>
  <c r="E39" i="1"/>
  <c r="F39" i="1"/>
  <c r="G39" i="1"/>
  <c r="H39" i="1"/>
  <c r="E41" i="1"/>
  <c r="F41" i="1"/>
  <c r="G41" i="1"/>
  <c r="H41" i="1"/>
  <c r="E45" i="1"/>
  <c r="F45" i="1"/>
  <c r="G45" i="1"/>
  <c r="H45" i="1"/>
  <c r="E44" i="1"/>
  <c r="F44" i="1"/>
  <c r="G44" i="1"/>
  <c r="H44" i="1"/>
  <c r="E14" i="1" l="1"/>
  <c r="F14" i="1"/>
  <c r="G14" i="1"/>
  <c r="H14" i="1"/>
  <c r="E15" i="1"/>
  <c r="F15" i="1"/>
  <c r="G15" i="1"/>
  <c r="H15" i="1"/>
  <c r="F16" i="1"/>
  <c r="G16" i="1"/>
  <c r="H16" i="1"/>
  <c r="E17" i="1"/>
  <c r="F17" i="1"/>
  <c r="G17" i="1"/>
  <c r="H17" i="1"/>
  <c r="E18" i="1"/>
  <c r="F18" i="1"/>
  <c r="G18" i="1"/>
  <c r="H18" i="1"/>
  <c r="E24" i="1"/>
  <c r="F24" i="1"/>
  <c r="G24" i="1"/>
  <c r="H24" i="1"/>
  <c r="E25" i="1"/>
  <c r="F25" i="1"/>
  <c r="G25" i="1"/>
  <c r="H25" i="1"/>
  <c r="E26" i="1"/>
  <c r="F26" i="1"/>
  <c r="G26" i="1"/>
  <c r="H26" i="1"/>
  <c r="E19" i="1"/>
  <c r="G19" i="1"/>
  <c r="H19" i="1"/>
  <c r="E20" i="1"/>
  <c r="F20" i="1"/>
  <c r="G20" i="1"/>
  <c r="H20" i="1"/>
  <c r="E22" i="1"/>
  <c r="F22" i="1"/>
  <c r="G22" i="1"/>
  <c r="H22" i="1"/>
  <c r="E23" i="1"/>
  <c r="F23" i="1"/>
  <c r="G23" i="1"/>
  <c r="H23" i="1"/>
  <c r="D14" i="1" l="1"/>
  <c r="D26" i="1"/>
  <c r="D18" i="1"/>
  <c r="D15" i="1"/>
  <c r="D20" i="1"/>
  <c r="D25" i="1"/>
  <c r="D17" i="1"/>
  <c r="D22" i="1"/>
  <c r="D23" i="1"/>
  <c r="D24" i="1"/>
  <c r="AB70" i="1" l="1"/>
  <c r="V70" i="1"/>
  <c r="AB27" i="1" l="1"/>
  <c r="V27" i="1"/>
  <c r="P27" i="1"/>
  <c r="J27" i="1"/>
  <c r="AF96" i="1" l="1"/>
  <c r="AE96" i="1"/>
  <c r="AC96" i="1"/>
  <c r="AA96" i="1"/>
  <c r="Z96" i="1"/>
  <c r="Y96" i="1"/>
  <c r="W96" i="1"/>
  <c r="C84" i="1"/>
  <c r="C78" i="1"/>
  <c r="C77" i="1"/>
  <c r="C81" i="1"/>
  <c r="AD96" i="1"/>
  <c r="X96" i="1"/>
  <c r="C82" i="1"/>
  <c r="H76" i="1"/>
  <c r="G76" i="1"/>
  <c r="F76" i="1"/>
  <c r="E76" i="1"/>
  <c r="C76" i="1"/>
  <c r="AF70" i="1"/>
  <c r="AE70" i="1"/>
  <c r="AC70" i="1"/>
  <c r="AA70" i="1"/>
  <c r="Z70" i="1"/>
  <c r="Y70" i="1"/>
  <c r="W70" i="1"/>
  <c r="U70" i="1"/>
  <c r="C66" i="1"/>
  <c r="C58" i="1"/>
  <c r="C53" i="1"/>
  <c r="C56" i="1"/>
  <c r="C55" i="1"/>
  <c r="C54" i="1"/>
  <c r="C59" i="1"/>
  <c r="AD70" i="1"/>
  <c r="X70" i="1"/>
  <c r="C57" i="1"/>
  <c r="H52" i="1"/>
  <c r="G52" i="1"/>
  <c r="F52" i="1"/>
  <c r="E52" i="1"/>
  <c r="C52" i="1"/>
  <c r="C44" i="1"/>
  <c r="C45" i="1"/>
  <c r="C41" i="1"/>
  <c r="C39" i="1"/>
  <c r="C37" i="1"/>
  <c r="C36" i="1"/>
  <c r="C43" i="1"/>
  <c r="C42" i="1"/>
  <c r="C38" i="1"/>
  <c r="H40" i="1"/>
  <c r="H46" i="1" s="1"/>
  <c r="G40" i="1"/>
  <c r="G46" i="1" s="1"/>
  <c r="F40" i="1"/>
  <c r="F46" i="1" s="1"/>
  <c r="E40" i="1"/>
  <c r="E46" i="1" s="1"/>
  <c r="C40" i="1"/>
  <c r="V48" i="1"/>
  <c r="H31" i="1"/>
  <c r="G31" i="1"/>
  <c r="F31" i="1"/>
  <c r="E31" i="1"/>
  <c r="C31" i="1"/>
  <c r="H33" i="1"/>
  <c r="G33" i="1"/>
  <c r="F33" i="1"/>
  <c r="E33" i="1"/>
  <c r="C33" i="1"/>
  <c r="H29" i="1"/>
  <c r="G29" i="1"/>
  <c r="F29" i="1"/>
  <c r="E29" i="1"/>
  <c r="C29" i="1"/>
  <c r="H32" i="1"/>
  <c r="G32" i="1"/>
  <c r="F32" i="1"/>
  <c r="E32" i="1"/>
  <c r="C32" i="1"/>
  <c r="H30" i="1"/>
  <c r="G30" i="1"/>
  <c r="F30" i="1"/>
  <c r="E30" i="1"/>
  <c r="C30" i="1"/>
  <c r="AF27" i="1"/>
  <c r="AE27" i="1"/>
  <c r="AD27" i="1"/>
  <c r="AC27" i="1"/>
  <c r="AA27" i="1"/>
  <c r="Z27" i="1"/>
  <c r="Y27" i="1"/>
  <c r="X27" i="1"/>
  <c r="T27" i="1"/>
  <c r="S27" i="1"/>
  <c r="R27" i="1"/>
  <c r="Q27" i="1"/>
  <c r="O27" i="1"/>
  <c r="N27" i="1"/>
  <c r="M27" i="1"/>
  <c r="L19" i="1"/>
  <c r="I19" i="1"/>
  <c r="C19" i="1"/>
  <c r="U27" i="1"/>
  <c r="C16" i="1"/>
  <c r="K27" i="1"/>
  <c r="H13" i="1"/>
  <c r="G13" i="1"/>
  <c r="F13" i="1"/>
  <c r="C13" i="1"/>
  <c r="C46" i="1" l="1"/>
  <c r="G34" i="1"/>
  <c r="H34" i="1"/>
  <c r="C34" i="1"/>
  <c r="E34" i="1"/>
  <c r="F34" i="1"/>
  <c r="L27" i="1"/>
  <c r="L48" i="1" s="1"/>
  <c r="L72" i="1" s="1"/>
  <c r="F19" i="1"/>
  <c r="D19" i="1" s="1"/>
  <c r="W27" i="1"/>
  <c r="W48" i="1" s="1"/>
  <c r="W72" i="1" s="1"/>
  <c r="E16" i="1"/>
  <c r="D16" i="1" s="1"/>
  <c r="AD48" i="1"/>
  <c r="AD98" i="1" s="1"/>
  <c r="C27" i="1"/>
  <c r="N48" i="1"/>
  <c r="N72" i="1" s="1"/>
  <c r="S48" i="1"/>
  <c r="S98" i="1" s="1"/>
  <c r="Z48" i="1"/>
  <c r="Z72" i="1" s="1"/>
  <c r="AE48" i="1"/>
  <c r="AE98" i="1" s="1"/>
  <c r="H27" i="1"/>
  <c r="E13" i="1"/>
  <c r="D13" i="1" s="1"/>
  <c r="I27" i="1"/>
  <c r="I48" i="1" s="1"/>
  <c r="I72" i="1" s="1"/>
  <c r="R48" i="1"/>
  <c r="R72" i="1" s="1"/>
  <c r="E70" i="1"/>
  <c r="E96" i="1"/>
  <c r="AA48" i="1"/>
  <c r="AA98" i="1" s="1"/>
  <c r="O48" i="1"/>
  <c r="O72" i="1" s="1"/>
  <c r="D42" i="1"/>
  <c r="D39" i="1"/>
  <c r="C70" i="1"/>
  <c r="H70" i="1"/>
  <c r="C96" i="1"/>
  <c r="H96" i="1"/>
  <c r="J48" i="1"/>
  <c r="J98" i="1" s="1"/>
  <c r="D32" i="1"/>
  <c r="G27" i="1"/>
  <c r="P48" i="1"/>
  <c r="P98" i="1" s="1"/>
  <c r="T48" i="1"/>
  <c r="T72" i="1" s="1"/>
  <c r="X48" i="1"/>
  <c r="AB48" i="1"/>
  <c r="AB72" i="1" s="1"/>
  <c r="AF48" i="1"/>
  <c r="AF98" i="1" s="1"/>
  <c r="D29" i="1"/>
  <c r="D38" i="1"/>
  <c r="D37" i="1"/>
  <c r="D44" i="1"/>
  <c r="G70" i="1"/>
  <c r="G96" i="1"/>
  <c r="K48" i="1"/>
  <c r="M48" i="1"/>
  <c r="Q48" i="1"/>
  <c r="U48" i="1"/>
  <c r="Y48" i="1"/>
  <c r="AC48" i="1"/>
  <c r="D33" i="1"/>
  <c r="D43" i="1"/>
  <c r="D41" i="1"/>
  <c r="V98" i="1"/>
  <c r="V72" i="1"/>
  <c r="D30" i="1"/>
  <c r="D31" i="1"/>
  <c r="D40" i="1"/>
  <c r="D36" i="1"/>
  <c r="D45" i="1"/>
  <c r="D52" i="1"/>
  <c r="F70" i="1"/>
  <c r="D76" i="1"/>
  <c r="D96" i="1" s="1"/>
  <c r="F96" i="1"/>
  <c r="D46" i="1" l="1"/>
  <c r="D34" i="1"/>
  <c r="F27" i="1"/>
  <c r="F48" i="1" s="1"/>
  <c r="F72" i="1" s="1"/>
  <c r="D27" i="1"/>
  <c r="Z98" i="1"/>
  <c r="I98" i="1"/>
  <c r="AD72" i="1"/>
  <c r="AE72" i="1"/>
  <c r="N98" i="1"/>
  <c r="AA72" i="1"/>
  <c r="R98" i="1"/>
  <c r="S72" i="1"/>
  <c r="H48" i="1"/>
  <c r="H98" i="1" s="1"/>
  <c r="W98" i="1"/>
  <c r="G48" i="1"/>
  <c r="G98" i="1" s="1"/>
  <c r="C48" i="1"/>
  <c r="C98" i="1" s="1"/>
  <c r="J72" i="1"/>
  <c r="E27" i="1"/>
  <c r="E48" i="1" s="1"/>
  <c r="AB98" i="1"/>
  <c r="L98" i="1"/>
  <c r="P72" i="1"/>
  <c r="AF72" i="1"/>
  <c r="O98" i="1"/>
  <c r="T98" i="1"/>
  <c r="X98" i="1"/>
  <c r="X72" i="1"/>
  <c r="D70" i="1"/>
  <c r="U98" i="1"/>
  <c r="U72" i="1"/>
  <c r="R49" i="1"/>
  <c r="Q98" i="1"/>
  <c r="Q72" i="1"/>
  <c r="AC98" i="1"/>
  <c r="AD99" i="1" s="1"/>
  <c r="AC72" i="1"/>
  <c r="M98" i="1"/>
  <c r="M72" i="1"/>
  <c r="Y98" i="1"/>
  <c r="Y72" i="1"/>
  <c r="K98" i="1"/>
  <c r="K72" i="1"/>
  <c r="L49" i="1"/>
  <c r="R73" i="1" l="1"/>
  <c r="H72" i="1"/>
  <c r="X99" i="1"/>
  <c r="AD73" i="1"/>
  <c r="G72" i="1"/>
  <c r="F98" i="1"/>
  <c r="X73" i="1"/>
  <c r="C72" i="1"/>
  <c r="R99" i="1"/>
  <c r="L73" i="1"/>
  <c r="D48" i="1"/>
  <c r="D98" i="1" s="1"/>
  <c r="L99" i="1"/>
  <c r="E98" i="1"/>
  <c r="E72" i="1"/>
  <c r="D72" i="1" l="1"/>
</calcChain>
</file>

<file path=xl/sharedStrings.xml><?xml version="1.0" encoding="utf-8"?>
<sst xmlns="http://schemas.openxmlformats.org/spreadsheetml/2006/main" count="204" uniqueCount="105">
  <si>
    <t>Lp.</t>
  </si>
  <si>
    <t>Liczba egz.</t>
  </si>
  <si>
    <t>Ogólna liczba godzin</t>
  </si>
  <si>
    <t>RAZEM</t>
  </si>
  <si>
    <t>w tym:</t>
  </si>
  <si>
    <t>Liczba godzin semestralnie</t>
  </si>
  <si>
    <t>Nazwa przedmiotu</t>
  </si>
  <si>
    <t>wykłady</t>
  </si>
  <si>
    <t>ćwiczenia</t>
  </si>
  <si>
    <t>laboratoria</t>
  </si>
  <si>
    <t>projekty</t>
  </si>
  <si>
    <t>ECTS</t>
  </si>
  <si>
    <t>E</t>
  </si>
  <si>
    <t>I</t>
  </si>
  <si>
    <t>II</t>
  </si>
  <si>
    <t>III</t>
  </si>
  <si>
    <t>IV</t>
  </si>
  <si>
    <t>W</t>
  </si>
  <si>
    <t>C</t>
  </si>
  <si>
    <t>L</t>
  </si>
  <si>
    <t>P</t>
  </si>
  <si>
    <r>
      <rPr>
        <sz val="16"/>
        <rFont val="Arial CE"/>
        <charset val="238"/>
      </rPr>
      <t xml:space="preserve">Blok A - </t>
    </r>
    <r>
      <rPr>
        <b/>
        <sz val="16"/>
        <rFont val="Arial CE"/>
        <charset val="238"/>
      </rPr>
      <t>Przedmioty ogólne</t>
    </r>
  </si>
  <si>
    <t>Razem w bloku A</t>
  </si>
  <si>
    <r>
      <rPr>
        <sz val="16"/>
        <rFont val="Arial CE"/>
        <charset val="238"/>
      </rPr>
      <t xml:space="preserve">Blok B - </t>
    </r>
    <r>
      <rPr>
        <b/>
        <sz val="16"/>
        <rFont val="Arial CE"/>
        <charset val="238"/>
      </rPr>
      <t>Przedmioty podstawowe</t>
    </r>
  </si>
  <si>
    <t>Teoria sterowania</t>
  </si>
  <si>
    <t>Razem w bloku B</t>
  </si>
  <si>
    <r>
      <rPr>
        <sz val="16"/>
        <rFont val="Arial CE"/>
        <charset val="238"/>
      </rPr>
      <t xml:space="preserve">Blok C  - </t>
    </r>
    <r>
      <rPr>
        <b/>
        <sz val="16"/>
        <rFont val="Arial CE"/>
        <charset val="238"/>
      </rPr>
      <t>Przedmioty kierunkowe</t>
    </r>
  </si>
  <si>
    <t>Razem w bloku C</t>
  </si>
  <si>
    <t>Liczba godzin w semestrze</t>
  </si>
  <si>
    <t>Seminarium dyplomowe</t>
  </si>
  <si>
    <t>Przygotowanie pracy dyplomowej</t>
  </si>
  <si>
    <t>Cyfrowe przetwarzanie sygnałów</t>
  </si>
  <si>
    <t>Razem w bloku D1</t>
  </si>
  <si>
    <t>Razem w bloku D2</t>
  </si>
  <si>
    <t>PLAN  STUDIÓW</t>
  </si>
  <si>
    <t>WYDZIAŁ INŻYNIERII MECHANICZNEJ</t>
  </si>
  <si>
    <t>Z</t>
  </si>
  <si>
    <t>Roboty przemysłowe</t>
  </si>
  <si>
    <r>
      <t xml:space="preserve">RAZEM </t>
    </r>
    <r>
      <rPr>
        <sz val="16"/>
        <rFont val="Arial CE"/>
        <charset val="238"/>
      </rPr>
      <t>(A+B+C)</t>
    </r>
  </si>
  <si>
    <r>
      <rPr>
        <sz val="16"/>
        <rFont val="Arial CE"/>
        <charset val="238"/>
      </rPr>
      <t xml:space="preserve">D1 - Przedmioty specjalności: </t>
    </r>
    <r>
      <rPr>
        <b/>
        <sz val="16"/>
        <color theme="5" tint="-0.499984740745262"/>
        <rFont val="Arial CE"/>
        <charset val="238"/>
      </rPr>
      <t>Konstrukcje i sterowanie urządzeń mechatronicznych</t>
    </r>
  </si>
  <si>
    <t>Elementy Przemysłu 4.0</t>
  </si>
  <si>
    <t>Konstrukcja obrabiarek i robotów</t>
  </si>
  <si>
    <t>Automatyczne układy transportu bliskiego</t>
  </si>
  <si>
    <t>Urządzenia bezzałogowe i transportu osobistego</t>
  </si>
  <si>
    <t>Urządzenia sterowane numerycznie</t>
  </si>
  <si>
    <t>Bezpieczeństwo maszyn i urządzeń</t>
  </si>
  <si>
    <t>Programowanie obrabiarek</t>
  </si>
  <si>
    <r>
      <rPr>
        <sz val="16"/>
        <rFont val="Arial CE"/>
        <charset val="238"/>
      </rPr>
      <t xml:space="preserve">D2 - Przedmioty specjalności: </t>
    </r>
    <r>
      <rPr>
        <b/>
        <sz val="16"/>
        <color theme="5" tint="-0.499984740745262"/>
        <rFont val="Arial CE"/>
        <charset val="238"/>
      </rPr>
      <t>Projektowanie mechatroniczne maszyn i pojazdów</t>
    </r>
  </si>
  <si>
    <t>Projektowanie zespołów podwozi pojazdów</t>
  </si>
  <si>
    <t>Optymalizacja konstrukcji mechatronicznych</t>
  </si>
  <si>
    <t>Mechatroniczne sterowanie układami pojazdów</t>
  </si>
  <si>
    <t>Certyfikacja maszyn i pojazdów</t>
  </si>
  <si>
    <t>Mobilne maszyny robocze</t>
  </si>
  <si>
    <t>Symulacje komputerowe w badaniach maszyn i pojazdów</t>
  </si>
  <si>
    <t>Modelowanie i symulacja ruchu pojazdów</t>
  </si>
  <si>
    <t>Zaawansowane modelowanie geometryczne</t>
  </si>
  <si>
    <t>Przedmiot obieralny 4</t>
  </si>
  <si>
    <t>Praca przejściowa</t>
  </si>
  <si>
    <t>Przedmiot obieralny 5</t>
  </si>
  <si>
    <t>Przedmiot obieralny 3</t>
  </si>
  <si>
    <t>Negocjacje w biznesie</t>
  </si>
  <si>
    <t>Przedmiot obieralny 1 (humanistyczny / społeczny):</t>
  </si>
  <si>
    <t>Zarządzanie zespołem pracowniczym</t>
  </si>
  <si>
    <t>Zarządzanie czasem</t>
  </si>
  <si>
    <t>Przedmiot obieralny 2 (humanistyczny / społeczny):</t>
  </si>
  <si>
    <t>Język obcy</t>
  </si>
  <si>
    <t>Język angielski</t>
  </si>
  <si>
    <t>Język niemiecki</t>
  </si>
  <si>
    <t>Zarządzanie dla inżynierów</t>
  </si>
  <si>
    <t>Wyszukiwanie literatury naukowej</t>
  </si>
  <si>
    <t>Dla naboru:</t>
  </si>
  <si>
    <t>Rozdział zajęć na semestry</t>
  </si>
  <si>
    <t>Analiza wytrzymałościowa konstrukcji mechanicznych</t>
  </si>
  <si>
    <t>Modelowanie urządzeń mechatronicznych</t>
  </si>
  <si>
    <t>Nadzorowanie i dynamika maszyn</t>
  </si>
  <si>
    <t>Modelowanie i symulacje układów mechanicznych</t>
  </si>
  <si>
    <t>Zaawansowane metody obróbki ubytkowej i techniki przyrostowe</t>
  </si>
  <si>
    <t>Zastosowanie materiałów i metod inteligentnych</t>
  </si>
  <si>
    <t>Systemy SCADA i sieci przemysłowe</t>
  </si>
  <si>
    <t>Układy elektroniczne</t>
  </si>
  <si>
    <t>Programowanie mikrokontrolerów 32-bitowych</t>
  </si>
  <si>
    <t>Informatyka przemysłowa</t>
  </si>
  <si>
    <t>Wizja maszynowa</t>
  </si>
  <si>
    <t>Systemy wbudowane</t>
  </si>
  <si>
    <t>Przemysł 4.0</t>
  </si>
  <si>
    <t>Seminarium przeddyplomowe</t>
  </si>
  <si>
    <t>Programowanie systemów sterowania w mechatronice</t>
  </si>
  <si>
    <t>Przedmioty obieralny 3</t>
  </si>
  <si>
    <t>Przedmioty obieralny 4</t>
  </si>
  <si>
    <t>Przedmioty obieralny 5</t>
  </si>
  <si>
    <t>Projektowanie prototypów i stanowisk badawczych</t>
  </si>
  <si>
    <t xml:space="preserve">RAZEM </t>
  </si>
  <si>
    <r>
      <rPr>
        <sz val="18"/>
        <color theme="3"/>
        <rFont val="Arial"/>
        <family val="2"/>
        <charset val="238"/>
      </rPr>
      <t xml:space="preserve">Studia  </t>
    </r>
    <r>
      <rPr>
        <b/>
        <sz val="18"/>
        <color theme="3"/>
        <rFont val="Arial"/>
        <family val="2"/>
        <charset val="238"/>
      </rPr>
      <t>NIESTACJONARNE</t>
    </r>
    <r>
      <rPr>
        <b/>
        <sz val="18"/>
        <rFont val="Arial"/>
        <family val="2"/>
        <charset val="238"/>
      </rPr>
      <t>,</t>
    </r>
    <r>
      <rPr>
        <sz val="18"/>
        <rFont val="Arial"/>
        <family val="2"/>
        <charset val="238"/>
      </rPr>
      <t xml:space="preserve"> II stopnia - 4 semestralne</t>
    </r>
  </si>
  <si>
    <t>Koncepcje zarządzania nowoczesnym przedsiębiorstwem</t>
  </si>
  <si>
    <r>
      <t>Kierunek:</t>
    </r>
    <r>
      <rPr>
        <b/>
        <sz val="22"/>
        <color theme="6" tint="-0.249977111117893"/>
        <rFont val="Arial"/>
        <family val="2"/>
        <charset val="238"/>
      </rPr>
      <t xml:space="preserve"> </t>
    </r>
    <r>
      <rPr>
        <b/>
        <sz val="22"/>
        <color theme="5" tint="-0.499984740745262"/>
        <rFont val="Arial"/>
        <family val="2"/>
        <charset val="238"/>
      </rPr>
      <t>MECHARTONIKA</t>
    </r>
  </si>
  <si>
    <t>Metodologia prowadzenia prac badawczo-rozwojowych</t>
  </si>
  <si>
    <t>Konstrukcja napędów płynowych</t>
  </si>
  <si>
    <t>Wspomaganie komputerowe zagadnień inżynierskich</t>
  </si>
  <si>
    <t>0</t>
  </si>
  <si>
    <t>Zaawansowane metody projektowania maszyn</t>
  </si>
  <si>
    <t>Język polski</t>
  </si>
  <si>
    <t>Podstawowe szkolenie z zakresu BHP</t>
  </si>
  <si>
    <r>
      <t xml:space="preserve">Liczba godzin zajęć w programie studiów drugiego stopnia kierunku </t>
    </r>
    <r>
      <rPr>
        <b/>
        <sz val="14"/>
        <rFont val="Arial CE"/>
        <charset val="238"/>
      </rPr>
      <t>mechatronika: 620 godzin</t>
    </r>
    <r>
      <rPr>
        <sz val="14"/>
        <rFont val="Arial CE"/>
        <charset val="238"/>
      </rPr>
      <t xml:space="preserve"> (w tym 606 godzin w planie studiów i 14 godzin w formie egzaminów)</t>
    </r>
  </si>
  <si>
    <t>Zatwierdzony przez Sentat Akademicki PP
uchwałą Nr 113/2020-2024 z dnia 21.12.2022 r.</t>
  </si>
  <si>
    <r>
      <t xml:space="preserve">Obowiązuje od roku akademickiego </t>
    </r>
    <r>
      <rPr>
        <b/>
        <sz val="12"/>
        <rFont val="Arial CE"/>
        <charset val="238"/>
      </rPr>
      <t>2023/2024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</si>
</sst>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8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CE"/>
      <family val="2"/>
      <charset val="238"/>
    </font>
    <font>
      <sz val="18"/>
      <color theme="3"/>
      <name val="SquareSlab711LtEU"/>
      <charset val="238"/>
    </font>
    <font>
      <b/>
      <sz val="28"/>
      <name val="Bookman Old Style"/>
      <family val="1"/>
      <charset val="238"/>
    </font>
    <font>
      <sz val="14"/>
      <name val="Arial CE"/>
      <family val="2"/>
      <charset val="238"/>
    </font>
    <font>
      <b/>
      <sz val="14"/>
      <name val="Arial CE"/>
      <family val="2"/>
      <charset val="238"/>
    </font>
    <font>
      <b/>
      <sz val="12"/>
      <name val="Arial CE"/>
      <family val="2"/>
      <charset val="238"/>
    </font>
    <font>
      <sz val="14"/>
      <name val="Arial CE"/>
      <charset val="238"/>
    </font>
    <font>
      <b/>
      <sz val="20"/>
      <name val="Arial CE"/>
      <charset val="238"/>
    </font>
    <font>
      <sz val="16"/>
      <name val="Arial CE"/>
      <charset val="238"/>
    </font>
    <font>
      <b/>
      <sz val="16"/>
      <name val="Arial CE"/>
      <charset val="238"/>
    </font>
    <font>
      <b/>
      <sz val="10"/>
      <name val="Arial CE"/>
      <family val="2"/>
      <charset val="238"/>
    </font>
    <font>
      <sz val="12"/>
      <name val="Arial CE"/>
      <charset val="238"/>
    </font>
    <font>
      <b/>
      <sz val="14"/>
      <color indexed="53"/>
      <name val="Arial CE"/>
      <charset val="238"/>
    </font>
    <font>
      <b/>
      <sz val="14"/>
      <name val="Arial CE"/>
      <charset val="238"/>
    </font>
    <font>
      <b/>
      <i/>
      <sz val="10"/>
      <name val="Arial CE"/>
      <charset val="238"/>
    </font>
    <font>
      <sz val="10"/>
      <name val="Arial CE"/>
      <charset val="238"/>
    </font>
    <font>
      <i/>
      <sz val="14"/>
      <name val="Arial CE"/>
      <family val="2"/>
      <charset val="238"/>
    </font>
    <font>
      <i/>
      <sz val="14"/>
      <name val="Arial CE"/>
      <charset val="238"/>
    </font>
    <font>
      <sz val="12"/>
      <name val="Arial"/>
      <family val="2"/>
      <charset val="238"/>
    </font>
    <font>
      <b/>
      <sz val="20"/>
      <name val="Arial CE"/>
      <family val="2"/>
      <charset val="238"/>
    </font>
    <font>
      <b/>
      <i/>
      <sz val="14"/>
      <name val="Arial CE"/>
      <charset val="238"/>
    </font>
    <font>
      <b/>
      <sz val="14"/>
      <color rgb="FFC00000"/>
      <name val="Arial CE"/>
      <charset val="238"/>
    </font>
    <font>
      <b/>
      <sz val="10"/>
      <name val="Arial CE"/>
      <charset val="238"/>
    </font>
    <font>
      <sz val="12"/>
      <name val="Arial CE"/>
      <family val="2"/>
      <charset val="238"/>
    </font>
    <font>
      <sz val="18"/>
      <name val="ZurichCnEU"/>
      <charset val="238"/>
    </font>
    <font>
      <b/>
      <sz val="18"/>
      <name val="ZurichCnEU"/>
      <charset val="238"/>
    </font>
    <font>
      <b/>
      <sz val="14"/>
      <name val="ZurichCnEU"/>
      <charset val="238"/>
    </font>
    <font>
      <b/>
      <sz val="16"/>
      <name val="Arial CE"/>
      <family val="2"/>
      <charset val="238"/>
    </font>
    <font>
      <b/>
      <sz val="16"/>
      <color theme="5" tint="-0.499984740745262"/>
      <name val="Arial CE"/>
      <charset val="238"/>
    </font>
    <font>
      <sz val="18"/>
      <color theme="0" tint="-0.499984740745262"/>
      <name val="ZurichCnEU"/>
      <charset val="238"/>
    </font>
    <font>
      <b/>
      <sz val="18"/>
      <color theme="0" tint="-0.34998626667073579"/>
      <name val="ZurichCnEU"/>
      <charset val="238"/>
    </font>
    <font>
      <b/>
      <sz val="16"/>
      <color theme="0" tint="-0.34998626667073579"/>
      <name val="ZurichCnEU"/>
      <charset val="238"/>
    </font>
    <font>
      <b/>
      <sz val="14"/>
      <color theme="0" tint="-0.34998626667073579"/>
      <name val="ZurichCnEU"/>
      <charset val="238"/>
    </font>
    <font>
      <b/>
      <sz val="18"/>
      <color theme="0" tint="-0.499984740745262"/>
      <name val="ZurichCnEU"/>
      <charset val="238"/>
    </font>
    <font>
      <b/>
      <sz val="16"/>
      <color theme="0" tint="-0.499984740745262"/>
      <name val="ZurichCnEU"/>
      <charset val="238"/>
    </font>
    <font>
      <sz val="28"/>
      <color theme="3"/>
      <name val="SquareSlab711MdEU"/>
      <charset val="238"/>
    </font>
    <font>
      <sz val="22"/>
      <name val="Arial"/>
      <family val="2"/>
      <charset val="238"/>
    </font>
    <font>
      <b/>
      <sz val="22"/>
      <color theme="6" tint="-0.249977111117893"/>
      <name val="Arial"/>
      <family val="2"/>
      <charset val="238"/>
    </font>
    <font>
      <b/>
      <sz val="24"/>
      <name val="Bookman Old Style"/>
      <family val="1"/>
      <charset val="238"/>
    </font>
    <font>
      <sz val="18"/>
      <name val="Arial"/>
      <family val="2"/>
      <charset val="238"/>
    </font>
    <font>
      <b/>
      <sz val="18"/>
      <name val="Arial"/>
      <family val="2"/>
      <charset val="238"/>
    </font>
    <font>
      <sz val="18"/>
      <color theme="3"/>
      <name val="Arial"/>
      <family val="2"/>
      <charset val="238"/>
    </font>
    <font>
      <b/>
      <sz val="18"/>
      <color theme="3"/>
      <name val="Arial"/>
      <family val="2"/>
      <charset val="238"/>
    </font>
    <font>
      <b/>
      <sz val="22"/>
      <color theme="5" tint="-0.499984740745262"/>
      <name val="Arial"/>
      <family val="2"/>
      <charset val="238"/>
    </font>
    <font>
      <b/>
      <sz val="12"/>
      <name val="Arial CE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gradientFill degree="90">
        <stop position="0">
          <color theme="0"/>
        </stop>
        <stop position="1">
          <color theme="2" tint="-0.49803155613879818"/>
        </stop>
      </gradientFill>
    </fill>
    <fill>
      <gradientFill degree="90">
        <stop position="0">
          <color theme="0"/>
        </stop>
        <stop position="1">
          <color theme="6" tint="0.59999389629810485"/>
        </stop>
      </gradientFill>
    </fill>
  </fills>
  <borders count="77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/>
      <bottom style="dashed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8"/>
      </left>
      <right/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double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</borders>
  <cellStyleXfs count="7">
    <xf numFmtId="0" fontId="0" fillId="0" borderId="0"/>
    <xf numFmtId="0" fontId="2" fillId="0" borderId="0"/>
    <xf numFmtId="0" fontId="2" fillId="0" borderId="0"/>
    <xf numFmtId="0" fontId="18" fillId="2" borderId="0"/>
    <xf numFmtId="0" fontId="18" fillId="0" borderId="0"/>
    <xf numFmtId="0" fontId="2" fillId="0" borderId="0"/>
    <xf numFmtId="0" fontId="1" fillId="0" borderId="0"/>
  </cellStyleXfs>
  <cellXfs count="260">
    <xf numFmtId="0" fontId="0" fillId="0" borderId="0" xfId="0"/>
    <xf numFmtId="0" fontId="3" fillId="0" borderId="1" xfId="1" applyFont="1" applyBorder="1"/>
    <xf numFmtId="0" fontId="3" fillId="0" borderId="2" xfId="1" applyFont="1" applyBorder="1"/>
    <xf numFmtId="0" fontId="3" fillId="0" borderId="2" xfId="2" applyFont="1" applyBorder="1"/>
    <xf numFmtId="0" fontId="3" fillId="0" borderId="0" xfId="2" applyFont="1"/>
    <xf numFmtId="0" fontId="4" fillId="0" borderId="4" xfId="1" applyFont="1" applyBorder="1" applyAlignment="1">
      <alignment vertical="center"/>
    </xf>
    <xf numFmtId="0" fontId="3" fillId="0" borderId="0" xfId="1" applyFont="1"/>
    <xf numFmtId="0" fontId="5" fillId="0" borderId="0" xfId="2" applyFont="1" applyAlignment="1">
      <alignment vertical="center"/>
    </xf>
    <xf numFmtId="0" fontId="8" fillId="0" borderId="4" xfId="1" applyFont="1" applyBorder="1"/>
    <xf numFmtId="0" fontId="3" fillId="0" borderId="0" xfId="2" applyFont="1" applyAlignment="1">
      <alignment horizontal="center"/>
    </xf>
    <xf numFmtId="0" fontId="9" fillId="0" borderId="0" xfId="1" applyFont="1" applyAlignment="1">
      <alignment horizontal="right" vertical="center"/>
    </xf>
    <xf numFmtId="0" fontId="2" fillId="0" borderId="0" xfId="1"/>
    <xf numFmtId="0" fontId="15" fillId="0" borderId="0" xfId="1" applyFont="1"/>
    <xf numFmtId="0" fontId="17" fillId="0" borderId="9" xfId="2" applyFont="1" applyBorder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6" fillId="0" borderId="12" xfId="2" applyFont="1" applyBorder="1" applyAlignment="1">
      <alignment horizontal="centerContinuous" vertical="center"/>
    </xf>
    <xf numFmtId="0" fontId="6" fillId="0" borderId="12" xfId="2" applyFont="1" applyBorder="1" applyAlignment="1">
      <alignment horizontal="centerContinuous"/>
    </xf>
    <xf numFmtId="0" fontId="19" fillId="0" borderId="12" xfId="2" applyFont="1" applyBorder="1" applyAlignment="1">
      <alignment horizontal="centerContinuous"/>
    </xf>
    <xf numFmtId="0" fontId="19" fillId="0" borderId="13" xfId="2" applyFont="1" applyBorder="1" applyAlignment="1">
      <alignment horizontal="centerContinuous"/>
    </xf>
    <xf numFmtId="0" fontId="16" fillId="0" borderId="9" xfId="2" applyFont="1" applyBorder="1" applyAlignment="1">
      <alignment horizontal="center" vertical="center"/>
    </xf>
    <xf numFmtId="0" fontId="13" fillId="6" borderId="15" xfId="2" applyFont="1" applyFill="1" applyBorder="1" applyAlignment="1">
      <alignment horizontal="left" vertical="center"/>
    </xf>
    <xf numFmtId="0" fontId="22" fillId="6" borderId="16" xfId="2" applyFont="1" applyFill="1" applyBorder="1" applyAlignment="1">
      <alignment horizontal="right" vertical="center"/>
    </xf>
    <xf numFmtId="0" fontId="13" fillId="6" borderId="16" xfId="2" applyFont="1" applyFill="1" applyBorder="1" applyAlignment="1">
      <alignment horizontal="left" vertical="center"/>
    </xf>
    <xf numFmtId="0" fontId="13" fillId="0" borderId="16" xfId="2" applyFont="1" applyBorder="1" applyAlignment="1">
      <alignment horizontal="left" vertical="center"/>
    </xf>
    <xf numFmtId="0" fontId="22" fillId="0" borderId="16" xfId="2" applyFont="1" applyBorder="1" applyAlignment="1">
      <alignment horizontal="right" vertical="center"/>
    </xf>
    <xf numFmtId="0" fontId="23" fillId="0" borderId="9" xfId="2" applyFont="1" applyBorder="1" applyAlignment="1">
      <alignment horizontal="center" vertical="center"/>
    </xf>
    <xf numFmtId="0" fontId="27" fillId="0" borderId="0" xfId="2" applyFont="1" applyAlignment="1">
      <alignment vertical="center"/>
    </xf>
    <xf numFmtId="0" fontId="28" fillId="0" borderId="0" xfId="2" applyFont="1"/>
    <xf numFmtId="0" fontId="13" fillId="0" borderId="0" xfId="2" applyFont="1"/>
    <xf numFmtId="0" fontId="29" fillId="2" borderId="0" xfId="3" applyFont="1" applyAlignment="1">
      <alignment vertical="center"/>
    </xf>
    <xf numFmtId="0" fontId="16" fillId="0" borderId="4" xfId="3" applyFont="1" applyFill="1" applyBorder="1" applyAlignment="1">
      <alignment horizontal="center"/>
    </xf>
    <xf numFmtId="0" fontId="16" fillId="0" borderId="0" xfId="3" applyFont="1" applyFill="1" applyAlignment="1">
      <alignment horizontal="left"/>
    </xf>
    <xf numFmtId="3" fontId="16" fillId="0" borderId="0" xfId="3" applyNumberFormat="1" applyFont="1" applyFill="1" applyAlignment="1">
      <alignment horizontal="center"/>
    </xf>
    <xf numFmtId="0" fontId="16" fillId="0" borderId="0" xfId="3" applyFont="1" applyFill="1" applyAlignment="1">
      <alignment horizontal="center"/>
    </xf>
    <xf numFmtId="1" fontId="16" fillId="0" borderId="0" xfId="3" applyNumberFormat="1" applyFont="1" applyFill="1" applyAlignment="1">
      <alignment horizontal="center"/>
    </xf>
    <xf numFmtId="0" fontId="16" fillId="0" borderId="0" xfId="3" applyFont="1" applyFill="1"/>
    <xf numFmtId="0" fontId="3" fillId="0" borderId="25" xfId="2" applyFont="1" applyBorder="1" applyAlignment="1">
      <alignment horizontal="center" vertical="center"/>
    </xf>
    <xf numFmtId="0" fontId="26" fillId="0" borderId="24" xfId="2" applyFont="1" applyBorder="1" applyAlignment="1">
      <alignment horizontal="center" vertical="center"/>
    </xf>
    <xf numFmtId="0" fontId="26" fillId="0" borderId="25" xfId="2" applyFont="1" applyBorder="1" applyAlignment="1">
      <alignment horizontal="center" vertical="center"/>
    </xf>
    <xf numFmtId="0" fontId="26" fillId="0" borderId="23" xfId="2" applyFont="1" applyBorder="1" applyAlignment="1">
      <alignment horizontal="center" vertical="center"/>
    </xf>
    <xf numFmtId="0" fontId="26" fillId="0" borderId="29" xfId="2" applyFont="1" applyBorder="1" applyAlignment="1">
      <alignment horizontal="center" vertical="center"/>
    </xf>
    <xf numFmtId="0" fontId="26" fillId="0" borderId="26" xfId="2" applyFont="1" applyBorder="1" applyAlignment="1">
      <alignment horizontal="center" vertical="center"/>
    </xf>
    <xf numFmtId="0" fontId="7" fillId="0" borderId="4" xfId="2" applyFont="1" applyBorder="1"/>
    <xf numFmtId="0" fontId="7" fillId="0" borderId="0" xfId="2" applyFont="1"/>
    <xf numFmtId="0" fontId="7" fillId="0" borderId="31" xfId="2" applyFont="1" applyBorder="1"/>
    <xf numFmtId="0" fontId="16" fillId="0" borderId="5" xfId="3" applyFont="1" applyFill="1" applyBorder="1"/>
    <xf numFmtId="0" fontId="28" fillId="2" borderId="0" xfId="3" applyFont="1" applyAlignment="1">
      <alignment vertical="center"/>
    </xf>
    <xf numFmtId="3" fontId="7" fillId="0" borderId="0" xfId="2" applyNumberFormat="1" applyFont="1" applyAlignment="1">
      <alignment horizontal="centerContinuous"/>
    </xf>
    <xf numFmtId="0" fontId="7" fillId="0" borderId="0" xfId="2" applyFont="1" applyAlignment="1">
      <alignment horizontal="centerContinuous"/>
    </xf>
    <xf numFmtId="0" fontId="7" fillId="0" borderId="5" xfId="2" applyFont="1" applyBorder="1"/>
    <xf numFmtId="0" fontId="3" fillId="0" borderId="33" xfId="2" applyFont="1" applyBorder="1"/>
    <xf numFmtId="0" fontId="3" fillId="0" borderId="34" xfId="2" applyFont="1" applyBorder="1"/>
    <xf numFmtId="0" fontId="3" fillId="0" borderId="35" xfId="2" applyFont="1" applyBorder="1"/>
    <xf numFmtId="0" fontId="26" fillId="0" borderId="2" xfId="1" applyFont="1" applyBorder="1" applyAlignment="1">
      <alignment horizontal="right"/>
    </xf>
    <xf numFmtId="0" fontId="14" fillId="0" borderId="2" xfId="1" applyFont="1" applyBorder="1"/>
    <xf numFmtId="0" fontId="27" fillId="0" borderId="36" xfId="2" applyFont="1" applyBorder="1" applyAlignment="1">
      <alignment horizontal="center" vertical="center"/>
    </xf>
    <xf numFmtId="0" fontId="27" fillId="0" borderId="10" xfId="2" applyFont="1" applyBorder="1" applyAlignment="1">
      <alignment horizontal="center" vertical="center"/>
    </xf>
    <xf numFmtId="0" fontId="3" fillId="0" borderId="4" xfId="2" applyFont="1" applyBorder="1"/>
    <xf numFmtId="0" fontId="3" fillId="0" borderId="0" xfId="2" applyFont="1" applyAlignment="1">
      <alignment vertical="center"/>
    </xf>
    <xf numFmtId="0" fontId="12" fillId="7" borderId="32" xfId="2" applyFont="1" applyFill="1" applyBorder="1" applyAlignment="1">
      <alignment horizontal="left" vertical="center" indent="1"/>
    </xf>
    <xf numFmtId="0" fontId="8" fillId="7" borderId="12" xfId="2" applyFont="1" applyFill="1" applyBorder="1" applyAlignment="1">
      <alignment vertical="center"/>
    </xf>
    <xf numFmtId="0" fontId="8" fillId="0" borderId="12" xfId="2" applyFont="1" applyBorder="1" applyAlignment="1">
      <alignment vertical="center"/>
    </xf>
    <xf numFmtId="0" fontId="8" fillId="0" borderId="12" xfId="2" applyFont="1" applyBorder="1" applyAlignment="1">
      <alignment horizontal="center"/>
    </xf>
    <xf numFmtId="0" fontId="8" fillId="0" borderId="13" xfId="2" applyFont="1" applyBorder="1" applyAlignment="1">
      <alignment vertical="center"/>
    </xf>
    <xf numFmtId="0" fontId="17" fillId="0" borderId="15" xfId="2" applyFont="1" applyBorder="1" applyAlignment="1">
      <alignment horizontal="center"/>
    </xf>
    <xf numFmtId="0" fontId="19" fillId="0" borderId="16" xfId="2" applyFont="1" applyBorder="1" applyAlignment="1">
      <alignment horizontal="center" vertical="center"/>
    </xf>
    <xf numFmtId="0" fontId="19" fillId="0" borderId="16" xfId="2" applyFont="1" applyBorder="1" applyAlignment="1">
      <alignment horizontal="centerContinuous" vertical="center"/>
    </xf>
    <xf numFmtId="0" fontId="7" fillId="0" borderId="16" xfId="2" applyFont="1" applyBorder="1" applyAlignment="1">
      <alignment horizontal="centerContinuous"/>
    </xf>
    <xf numFmtId="0" fontId="19" fillId="0" borderId="16" xfId="2" applyFont="1" applyBorder="1" applyAlignment="1">
      <alignment horizontal="centerContinuous"/>
    </xf>
    <xf numFmtId="0" fontId="19" fillId="0" borderId="37" xfId="2" applyFont="1" applyBorder="1" applyAlignment="1">
      <alignment horizontal="centerContinuous"/>
    </xf>
    <xf numFmtId="0" fontId="25" fillId="0" borderId="19" xfId="2" applyFont="1" applyBorder="1" applyAlignment="1">
      <alignment horizontal="center"/>
    </xf>
    <xf numFmtId="0" fontId="26" fillId="6" borderId="24" xfId="2" applyFont="1" applyFill="1" applyBorder="1" applyAlignment="1">
      <alignment horizontal="center" vertical="center"/>
    </xf>
    <xf numFmtId="0" fontId="26" fillId="6" borderId="29" xfId="2" applyFont="1" applyFill="1" applyBorder="1" applyAlignment="1">
      <alignment horizontal="center" vertical="center"/>
    </xf>
    <xf numFmtId="0" fontId="3" fillId="0" borderId="23" xfId="2" applyFont="1" applyBorder="1" applyAlignment="1">
      <alignment horizontal="center" vertical="center"/>
    </xf>
    <xf numFmtId="0" fontId="13" fillId="0" borderId="17" xfId="2" applyFont="1" applyBorder="1" applyAlignment="1">
      <alignment horizontal="left" vertical="center"/>
    </xf>
    <xf numFmtId="0" fontId="13" fillId="0" borderId="37" xfId="2" applyFont="1" applyBorder="1" applyAlignment="1">
      <alignment horizontal="left" vertical="center"/>
    </xf>
    <xf numFmtId="0" fontId="12" fillId="7" borderId="28" xfId="2" applyFont="1" applyFill="1" applyBorder="1" applyAlignment="1">
      <alignment horizontal="left" vertical="center" indent="1"/>
    </xf>
    <xf numFmtId="0" fontId="8" fillId="7" borderId="23" xfId="2" applyFont="1" applyFill="1" applyBorder="1" applyAlignment="1">
      <alignment vertical="center"/>
    </xf>
    <xf numFmtId="0" fontId="8" fillId="0" borderId="23" xfId="2" applyFont="1" applyBorder="1" applyAlignment="1">
      <alignment vertical="center"/>
    </xf>
    <xf numFmtId="0" fontId="8" fillId="0" borderId="23" xfId="2" applyFont="1" applyBorder="1" applyAlignment="1">
      <alignment horizontal="center"/>
    </xf>
    <xf numFmtId="0" fontId="8" fillId="0" borderId="38" xfId="2" applyFont="1" applyBorder="1" applyAlignment="1">
      <alignment vertical="center"/>
    </xf>
    <xf numFmtId="0" fontId="13" fillId="0" borderId="23" xfId="2" applyFont="1" applyBorder="1" applyAlignment="1">
      <alignment horizontal="center"/>
    </xf>
    <xf numFmtId="0" fontId="7" fillId="0" borderId="21" xfId="2" applyFont="1" applyBorder="1"/>
    <xf numFmtId="3" fontId="7" fillId="0" borderId="7" xfId="2" applyNumberFormat="1" applyFont="1" applyBorder="1" applyAlignment="1">
      <alignment horizontal="centerContinuous"/>
    </xf>
    <xf numFmtId="0" fontId="7" fillId="0" borderId="7" xfId="2" applyFont="1" applyBorder="1" applyAlignment="1">
      <alignment horizontal="centerContinuous"/>
    </xf>
    <xf numFmtId="0" fontId="7" fillId="0" borderId="39" xfId="2" applyFont="1" applyBorder="1"/>
    <xf numFmtId="0" fontId="7" fillId="0" borderId="8" xfId="2" applyFont="1" applyBorder="1"/>
    <xf numFmtId="3" fontId="30" fillId="8" borderId="24" xfId="2" applyNumberFormat="1" applyFont="1" applyFill="1" applyBorder="1" applyAlignment="1">
      <alignment horizontal="center" vertical="top" textRotation="90" readingOrder="1"/>
    </xf>
    <xf numFmtId="3" fontId="30" fillId="7" borderId="24" xfId="2" applyNumberFormat="1" applyFont="1" applyFill="1" applyBorder="1" applyAlignment="1">
      <alignment horizontal="center" vertical="top" textRotation="90" readingOrder="1"/>
    </xf>
    <xf numFmtId="3" fontId="30" fillId="3" borderId="24" xfId="2" applyNumberFormat="1" applyFont="1" applyFill="1" applyBorder="1" applyAlignment="1">
      <alignment horizontal="center" vertical="top" textRotation="90" readingOrder="1"/>
    </xf>
    <xf numFmtId="3" fontId="30" fillId="5" borderId="12" xfId="2" applyNumberFormat="1" applyFont="1" applyFill="1" applyBorder="1" applyAlignment="1">
      <alignment horizontal="center" vertical="top" textRotation="90" readingOrder="1"/>
    </xf>
    <xf numFmtId="3" fontId="30" fillId="7" borderId="26" xfId="2" applyNumberFormat="1" applyFont="1" applyFill="1" applyBorder="1" applyAlignment="1">
      <alignment horizontal="center" vertical="top" textRotation="90" readingOrder="1"/>
    </xf>
    <xf numFmtId="3" fontId="30" fillId="5" borderId="27" xfId="2" applyNumberFormat="1" applyFont="1" applyFill="1" applyBorder="1" applyAlignment="1">
      <alignment horizontal="center" vertical="top" textRotation="90" readingOrder="1"/>
    </xf>
    <xf numFmtId="0" fontId="3" fillId="0" borderId="29" xfId="2" applyFont="1" applyBorder="1" applyAlignment="1">
      <alignment horizontal="center" vertical="center"/>
    </xf>
    <xf numFmtId="3" fontId="30" fillId="7" borderId="29" xfId="2" applyNumberFormat="1" applyFont="1" applyFill="1" applyBorder="1" applyAlignment="1">
      <alignment horizontal="center" vertical="top" textRotation="90" readingOrder="1"/>
    </xf>
    <xf numFmtId="3" fontId="30" fillId="5" borderId="19" xfId="2" applyNumberFormat="1" applyFont="1" applyFill="1" applyBorder="1" applyAlignment="1">
      <alignment horizontal="center" vertical="top" textRotation="90" readingOrder="1"/>
    </xf>
    <xf numFmtId="0" fontId="32" fillId="0" borderId="17" xfId="2" applyFont="1" applyBorder="1" applyAlignment="1">
      <alignment vertical="top" wrapText="1" shrinkToFit="1"/>
    </xf>
    <xf numFmtId="0" fontId="27" fillId="0" borderId="20" xfId="2" applyFont="1" applyBorder="1" applyAlignment="1">
      <alignment vertical="top" wrapText="1" shrinkToFit="1"/>
    </xf>
    <xf numFmtId="0" fontId="27" fillId="0" borderId="0" xfId="2" applyFont="1" applyAlignment="1">
      <alignment vertical="top" wrapText="1" shrinkToFit="1"/>
    </xf>
    <xf numFmtId="0" fontId="27" fillId="2" borderId="9" xfId="3" applyFont="1" applyBorder="1" applyAlignment="1">
      <alignment horizontal="left" vertical="center" indent="1"/>
    </xf>
    <xf numFmtId="0" fontId="27" fillId="3" borderId="40" xfId="2" applyFont="1" applyFill="1" applyBorder="1" applyAlignment="1">
      <alignment horizontal="center" vertical="center"/>
    </xf>
    <xf numFmtId="0" fontId="27" fillId="4" borderId="41" xfId="2" applyFont="1" applyFill="1" applyBorder="1" applyAlignment="1">
      <alignment horizontal="center" vertical="center"/>
    </xf>
    <xf numFmtId="0" fontId="27" fillId="0" borderId="41" xfId="2" applyFont="1" applyBorder="1" applyAlignment="1">
      <alignment horizontal="center" vertical="center"/>
    </xf>
    <xf numFmtId="0" fontId="27" fillId="0" borderId="42" xfId="2" applyFont="1" applyBorder="1" applyAlignment="1">
      <alignment horizontal="center" vertical="center"/>
    </xf>
    <xf numFmtId="0" fontId="27" fillId="3" borderId="43" xfId="2" applyFont="1" applyFill="1" applyBorder="1" applyAlignment="1">
      <alignment horizontal="center" vertical="center"/>
    </xf>
    <xf numFmtId="0" fontId="27" fillId="4" borderId="44" xfId="2" applyFont="1" applyFill="1" applyBorder="1" applyAlignment="1">
      <alignment horizontal="center" vertical="center"/>
    </xf>
    <xf numFmtId="0" fontId="27" fillId="0" borderId="44" xfId="2" applyFont="1" applyBorder="1" applyAlignment="1">
      <alignment horizontal="center" vertical="center"/>
    </xf>
    <xf numFmtId="0" fontId="27" fillId="0" borderId="45" xfId="2" applyFont="1" applyBorder="1" applyAlignment="1">
      <alignment horizontal="center" vertical="center"/>
    </xf>
    <xf numFmtId="0" fontId="34" fillId="3" borderId="46" xfId="2" applyFont="1" applyFill="1" applyBorder="1" applyAlignment="1">
      <alignment horizontal="center" vertical="center"/>
    </xf>
    <xf numFmtId="0" fontId="34" fillId="4" borderId="47" xfId="2" applyFont="1" applyFill="1" applyBorder="1" applyAlignment="1">
      <alignment horizontal="center" vertical="center"/>
    </xf>
    <xf numFmtId="0" fontId="34" fillId="0" borderId="47" xfId="2" applyFont="1" applyBorder="1" applyAlignment="1">
      <alignment horizontal="center" vertical="center"/>
    </xf>
    <xf numFmtId="0" fontId="34" fillId="0" borderId="48" xfId="2" applyFont="1" applyBorder="1" applyAlignment="1">
      <alignment horizontal="center" vertical="center"/>
    </xf>
    <xf numFmtId="0" fontId="27" fillId="5" borderId="40" xfId="2" applyFont="1" applyFill="1" applyBorder="1" applyAlignment="1">
      <alignment horizontal="center" vertical="center"/>
    </xf>
    <xf numFmtId="0" fontId="27" fillId="3" borderId="41" xfId="2" applyFont="1" applyFill="1" applyBorder="1" applyAlignment="1">
      <alignment horizontal="center" vertical="center"/>
    </xf>
    <xf numFmtId="0" fontId="27" fillId="6" borderId="41" xfId="2" applyFont="1" applyFill="1" applyBorder="1" applyAlignment="1">
      <alignment horizontal="center" vertical="center"/>
    </xf>
    <xf numFmtId="0" fontId="27" fillId="6" borderId="42" xfId="2" applyFont="1" applyFill="1" applyBorder="1" applyAlignment="1">
      <alignment horizontal="center" vertical="center"/>
    </xf>
    <xf numFmtId="0" fontId="27" fillId="5" borderId="43" xfId="2" applyFont="1" applyFill="1" applyBorder="1" applyAlignment="1">
      <alignment horizontal="center" vertical="center"/>
    </xf>
    <xf numFmtId="0" fontId="27" fillId="3" borderId="44" xfId="2" applyFont="1" applyFill="1" applyBorder="1" applyAlignment="1">
      <alignment horizontal="center" vertical="center"/>
    </xf>
    <xf numFmtId="0" fontId="27" fillId="6" borderId="44" xfId="2" applyFont="1" applyFill="1" applyBorder="1" applyAlignment="1">
      <alignment horizontal="center" vertical="center"/>
    </xf>
    <xf numFmtId="0" fontId="27" fillId="6" borderId="45" xfId="2" applyFont="1" applyFill="1" applyBorder="1" applyAlignment="1">
      <alignment horizontal="center" vertical="center"/>
    </xf>
    <xf numFmtId="0" fontId="34" fillId="5" borderId="46" xfId="2" applyFont="1" applyFill="1" applyBorder="1" applyAlignment="1">
      <alignment horizontal="center" vertical="center"/>
    </xf>
    <xf numFmtId="0" fontId="34" fillId="3" borderId="47" xfId="2" applyFont="1" applyFill="1" applyBorder="1" applyAlignment="1">
      <alignment horizontal="center" vertical="center"/>
    </xf>
    <xf numFmtId="0" fontId="34" fillId="6" borderId="47" xfId="2" applyFont="1" applyFill="1" applyBorder="1" applyAlignment="1">
      <alignment horizontal="center" vertical="center"/>
    </xf>
    <xf numFmtId="0" fontId="34" fillId="6" borderId="48" xfId="2" applyFont="1" applyFill="1" applyBorder="1" applyAlignment="1">
      <alignment horizontal="center" vertical="center"/>
    </xf>
    <xf numFmtId="0" fontId="27" fillId="0" borderId="49" xfId="2" applyFont="1" applyBorder="1" applyAlignment="1">
      <alignment horizontal="center" vertical="center"/>
    </xf>
    <xf numFmtId="0" fontId="27" fillId="0" borderId="50" xfId="2" applyFont="1" applyBorder="1" applyAlignment="1">
      <alignment horizontal="center" vertical="center"/>
    </xf>
    <xf numFmtId="0" fontId="34" fillId="0" borderId="51" xfId="2" applyFont="1" applyBorder="1" applyAlignment="1">
      <alignment horizontal="center" vertical="center"/>
    </xf>
    <xf numFmtId="0" fontId="32" fillId="0" borderId="0" xfId="2" applyFont="1" applyAlignment="1">
      <alignment vertical="top" wrapText="1" shrinkToFit="1"/>
    </xf>
    <xf numFmtId="0" fontId="27" fillId="0" borderId="53" xfId="2" applyFont="1" applyBorder="1" applyAlignment="1">
      <alignment horizontal="center" vertical="center"/>
    </xf>
    <xf numFmtId="0" fontId="27" fillId="0" borderId="55" xfId="2" applyFont="1" applyBorder="1" applyAlignment="1">
      <alignment horizontal="center" vertical="center"/>
    </xf>
    <xf numFmtId="0" fontId="27" fillId="2" borderId="56" xfId="3" applyFont="1" applyBorder="1" applyAlignment="1">
      <alignment horizontal="left" vertical="center" shrinkToFit="1"/>
    </xf>
    <xf numFmtId="0" fontId="27" fillId="0" borderId="56" xfId="2" applyFont="1" applyBorder="1" applyAlignment="1">
      <alignment vertical="center" shrinkToFit="1"/>
    </xf>
    <xf numFmtId="0" fontId="33" fillId="0" borderId="0" xfId="2" applyFont="1" applyAlignment="1">
      <alignment horizontal="left" vertical="center"/>
    </xf>
    <xf numFmtId="0" fontId="27" fillId="2" borderId="56" xfId="3" applyFont="1" applyBorder="1" applyAlignment="1">
      <alignment horizontal="left" vertical="center"/>
    </xf>
    <xf numFmtId="0" fontId="27" fillId="0" borderId="52" xfId="2" applyFont="1" applyBorder="1" applyAlignment="1">
      <alignment horizontal="center" vertical="center"/>
    </xf>
    <xf numFmtId="0" fontId="27" fillId="0" borderId="57" xfId="2" applyFont="1" applyBorder="1" applyAlignment="1">
      <alignment vertical="center" shrinkToFit="1"/>
    </xf>
    <xf numFmtId="0" fontId="27" fillId="0" borderId="58" xfId="2" applyFont="1" applyBorder="1" applyAlignment="1">
      <alignment vertical="center" shrinkToFit="1"/>
    </xf>
    <xf numFmtId="0" fontId="28" fillId="0" borderId="4" xfId="2" applyFont="1" applyBorder="1" applyAlignment="1">
      <alignment horizontal="center" vertical="center"/>
    </xf>
    <xf numFmtId="0" fontId="34" fillId="3" borderId="59" xfId="2" applyFont="1" applyFill="1" applyBorder="1" applyAlignment="1">
      <alignment horizontal="center" vertical="center"/>
    </xf>
    <xf numFmtId="0" fontId="34" fillId="4" borderId="60" xfId="2" applyFont="1" applyFill="1" applyBorder="1" applyAlignment="1">
      <alignment horizontal="center" vertical="center"/>
    </xf>
    <xf numFmtId="0" fontId="34" fillId="0" borderId="60" xfId="2" applyFont="1" applyBorder="1" applyAlignment="1">
      <alignment horizontal="center" vertical="center"/>
    </xf>
    <xf numFmtId="0" fontId="34" fillId="0" borderId="61" xfId="2" applyFont="1" applyBorder="1" applyAlignment="1">
      <alignment horizontal="center" vertical="center"/>
    </xf>
    <xf numFmtId="0" fontId="34" fillId="5" borderId="59" xfId="2" applyFont="1" applyFill="1" applyBorder="1" applyAlignment="1">
      <alignment horizontal="center" vertical="center"/>
    </xf>
    <xf numFmtId="0" fontId="34" fillId="3" borderId="60" xfId="2" applyFont="1" applyFill="1" applyBorder="1" applyAlignment="1">
      <alignment horizontal="center" vertical="center"/>
    </xf>
    <xf numFmtId="0" fontId="34" fillId="6" borderId="60" xfId="2" applyFont="1" applyFill="1" applyBorder="1" applyAlignment="1">
      <alignment horizontal="center" vertical="center"/>
    </xf>
    <xf numFmtId="0" fontId="34" fillId="6" borderId="61" xfId="2" applyFont="1" applyFill="1" applyBorder="1" applyAlignment="1">
      <alignment horizontal="center" vertical="center"/>
    </xf>
    <xf numFmtId="0" fontId="34" fillId="0" borderId="62" xfId="2" applyFont="1" applyBorder="1" applyAlignment="1">
      <alignment horizontal="center" vertical="center"/>
    </xf>
    <xf numFmtId="0" fontId="35" fillId="2" borderId="32" xfId="3" applyFont="1" applyBorder="1" applyAlignment="1">
      <alignment horizontal="center" vertical="center"/>
    </xf>
    <xf numFmtId="0" fontId="33" fillId="2" borderId="12" xfId="3" applyFont="1" applyBorder="1" applyAlignment="1">
      <alignment horizontal="left" vertical="center"/>
    </xf>
    <xf numFmtId="0" fontId="34" fillId="5" borderId="46" xfId="3" applyFont="1" applyFill="1" applyBorder="1" applyAlignment="1">
      <alignment horizontal="center" vertical="center"/>
    </xf>
    <xf numFmtId="1" fontId="34" fillId="6" borderId="47" xfId="3" applyNumberFormat="1" applyFont="1" applyFill="1" applyBorder="1" applyAlignment="1">
      <alignment horizontal="center" vertical="center"/>
    </xf>
    <xf numFmtId="3" fontId="34" fillId="3" borderId="46" xfId="3" applyNumberFormat="1" applyFont="1" applyFill="1" applyBorder="1" applyAlignment="1">
      <alignment horizontal="center" vertical="center"/>
    </xf>
    <xf numFmtId="3" fontId="34" fillId="4" borderId="47" xfId="3" applyNumberFormat="1" applyFont="1" applyFill="1" applyBorder="1" applyAlignment="1">
      <alignment horizontal="center" vertical="center"/>
    </xf>
    <xf numFmtId="3" fontId="34" fillId="0" borderId="47" xfId="3" applyNumberFormat="1" applyFont="1" applyFill="1" applyBorder="1" applyAlignment="1">
      <alignment horizontal="center" vertical="center"/>
    </xf>
    <xf numFmtId="3" fontId="34" fillId="0" borderId="48" xfId="3" applyNumberFormat="1" applyFont="1" applyFill="1" applyBorder="1" applyAlignment="1">
      <alignment horizontal="center" vertical="center"/>
    </xf>
    <xf numFmtId="0" fontId="34" fillId="0" borderId="47" xfId="3" applyFont="1" applyFill="1" applyBorder="1" applyAlignment="1">
      <alignment horizontal="center" vertical="center"/>
    </xf>
    <xf numFmtId="0" fontId="34" fillId="0" borderId="48" xfId="3" applyFont="1" applyFill="1" applyBorder="1" applyAlignment="1">
      <alignment horizontal="center" vertical="center"/>
    </xf>
    <xf numFmtId="0" fontId="34" fillId="6" borderId="47" xfId="3" applyFont="1" applyFill="1" applyBorder="1" applyAlignment="1">
      <alignment horizontal="center" vertical="center"/>
    </xf>
    <xf numFmtId="0" fontId="34" fillId="6" borderId="48" xfId="3" applyFont="1" applyFill="1" applyBorder="1" applyAlignment="1">
      <alignment horizontal="center" vertical="center"/>
    </xf>
    <xf numFmtId="0" fontId="34" fillId="0" borderId="51" xfId="3" applyFont="1" applyFill="1" applyBorder="1" applyAlignment="1">
      <alignment horizontal="center" vertical="center"/>
    </xf>
    <xf numFmtId="0" fontId="36" fillId="2" borderId="64" xfId="3" applyFont="1" applyBorder="1" applyAlignment="1">
      <alignment horizontal="center" vertical="center"/>
    </xf>
    <xf numFmtId="0" fontId="36" fillId="2" borderId="65" xfId="3" applyFont="1" applyBorder="1" applyAlignment="1">
      <alignment horizontal="left" vertical="center"/>
    </xf>
    <xf numFmtId="0" fontId="27" fillId="0" borderId="66" xfId="2" applyFont="1" applyBorder="1" applyAlignment="1">
      <alignment horizontal="center" vertical="center"/>
    </xf>
    <xf numFmtId="0" fontId="32" fillId="0" borderId="67" xfId="2" applyFont="1" applyBorder="1" applyAlignment="1">
      <alignment vertical="center" shrinkToFit="1"/>
    </xf>
    <xf numFmtId="0" fontId="27" fillId="0" borderId="53" xfId="2" applyFont="1" applyBorder="1" applyAlignment="1">
      <alignment vertical="center"/>
    </xf>
    <xf numFmtId="0" fontId="27" fillId="0" borderId="20" xfId="2" applyFont="1" applyBorder="1" applyAlignment="1">
      <alignment horizontal="left" vertical="center" indent="2" shrinkToFit="1"/>
    </xf>
    <xf numFmtId="0" fontId="27" fillId="0" borderId="54" xfId="2" applyFont="1" applyBorder="1" applyAlignment="1">
      <alignment horizontal="left" vertical="center" indent="2" shrinkToFit="1"/>
    </xf>
    <xf numFmtId="0" fontId="27" fillId="0" borderId="54" xfId="2" applyFont="1" applyBorder="1" applyAlignment="1">
      <alignment horizontal="left" vertical="center" indent="2"/>
    </xf>
    <xf numFmtId="3" fontId="37" fillId="3" borderId="46" xfId="3" applyNumberFormat="1" applyFont="1" applyFill="1" applyBorder="1" applyAlignment="1">
      <alignment horizontal="center" vertical="center"/>
    </xf>
    <xf numFmtId="3" fontId="37" fillId="4" borderId="47" xfId="3" applyNumberFormat="1" applyFont="1" applyFill="1" applyBorder="1" applyAlignment="1">
      <alignment horizontal="center" vertical="center"/>
    </xf>
    <xf numFmtId="3" fontId="37" fillId="0" borderId="47" xfId="3" applyNumberFormat="1" applyFont="1" applyFill="1" applyBorder="1" applyAlignment="1">
      <alignment horizontal="center" vertical="center"/>
    </xf>
    <xf numFmtId="3" fontId="37" fillId="0" borderId="48" xfId="3" applyNumberFormat="1" applyFont="1" applyFill="1" applyBorder="1" applyAlignment="1">
      <alignment horizontal="center" vertical="center"/>
    </xf>
    <xf numFmtId="0" fontId="37" fillId="5" borderId="46" xfId="3" applyFont="1" applyFill="1" applyBorder="1" applyAlignment="1">
      <alignment horizontal="center" vertical="center"/>
    </xf>
    <xf numFmtId="0" fontId="37" fillId="3" borderId="47" xfId="2" applyFont="1" applyFill="1" applyBorder="1" applyAlignment="1">
      <alignment horizontal="center" vertical="center"/>
    </xf>
    <xf numFmtId="1" fontId="37" fillId="6" borderId="47" xfId="3" applyNumberFormat="1" applyFont="1" applyFill="1" applyBorder="1" applyAlignment="1">
      <alignment horizontal="center" vertical="center"/>
    </xf>
    <xf numFmtId="1" fontId="37" fillId="6" borderId="48" xfId="3" applyNumberFormat="1" applyFont="1" applyFill="1" applyBorder="1" applyAlignment="1">
      <alignment horizontal="center" vertical="center"/>
    </xf>
    <xf numFmtId="0" fontId="37" fillId="0" borderId="47" xfId="3" applyFont="1" applyFill="1" applyBorder="1" applyAlignment="1">
      <alignment horizontal="center" vertical="center"/>
    </xf>
    <xf numFmtId="0" fontId="37" fillId="0" borderId="48" xfId="3" applyFont="1" applyFill="1" applyBorder="1" applyAlignment="1">
      <alignment horizontal="center" vertical="center"/>
    </xf>
    <xf numFmtId="0" fontId="37" fillId="0" borderId="51" xfId="3" applyFont="1" applyFill="1" applyBorder="1" applyAlignment="1">
      <alignment horizontal="center" vertical="center"/>
    </xf>
    <xf numFmtId="0" fontId="27" fillId="0" borderId="11" xfId="2" applyFont="1" applyBorder="1" applyAlignment="1">
      <alignment horizontal="left" vertical="center" indent="1" shrinkToFit="1"/>
    </xf>
    <xf numFmtId="0" fontId="27" fillId="0" borderId="63" xfId="2" applyFont="1" applyBorder="1" applyAlignment="1">
      <alignment horizontal="left" vertical="center" shrinkToFit="1"/>
    </xf>
    <xf numFmtId="0" fontId="27" fillId="0" borderId="63" xfId="2" applyFont="1" applyBorder="1" applyAlignment="1">
      <alignment vertical="center" shrinkToFit="1"/>
    </xf>
    <xf numFmtId="0" fontId="28" fillId="2" borderId="64" xfId="3" applyFont="1" applyBorder="1" applyAlignment="1">
      <alignment horizontal="center" vertical="center"/>
    </xf>
    <xf numFmtId="0" fontId="27" fillId="0" borderId="68" xfId="2" applyFont="1" applyBorder="1" applyAlignment="1">
      <alignment horizontal="left" vertical="center" indent="1" shrinkToFit="1"/>
    </xf>
    <xf numFmtId="0" fontId="27" fillId="0" borderId="11" xfId="2" applyFont="1" applyBorder="1" applyAlignment="1">
      <alignment vertical="center" shrinkToFit="1"/>
    </xf>
    <xf numFmtId="0" fontId="27" fillId="0" borderId="68" xfId="2" applyFont="1" applyBorder="1" applyAlignment="1">
      <alignment vertical="center" shrinkToFit="1"/>
    </xf>
    <xf numFmtId="0" fontId="37" fillId="3" borderId="47" xfId="3" applyFont="1" applyFill="1" applyBorder="1" applyAlignment="1">
      <alignment horizontal="center" vertical="center"/>
    </xf>
    <xf numFmtId="0" fontId="37" fillId="6" borderId="47" xfId="3" applyFont="1" applyFill="1" applyBorder="1" applyAlignment="1">
      <alignment horizontal="center" vertical="center"/>
    </xf>
    <xf numFmtId="0" fontId="37" fillId="6" borderId="48" xfId="3" applyFont="1" applyFill="1" applyBorder="1" applyAlignment="1">
      <alignment horizontal="center" vertical="center"/>
    </xf>
    <xf numFmtId="0" fontId="10" fillId="0" borderId="6" xfId="1" applyFont="1" applyBorder="1" applyAlignment="1">
      <alignment vertical="center"/>
    </xf>
    <xf numFmtId="0" fontId="39" fillId="0" borderId="0" xfId="0" applyFont="1" applyAlignment="1">
      <alignment horizontal="left"/>
    </xf>
    <xf numFmtId="0" fontId="6" fillId="0" borderId="0" xfId="0" applyFont="1"/>
    <xf numFmtId="0" fontId="41" fillId="0" borderId="0" xfId="0" applyFont="1" applyAlignment="1">
      <alignment vertical="center"/>
    </xf>
    <xf numFmtId="0" fontId="6" fillId="0" borderId="5" xfId="0" applyFont="1" applyBorder="1"/>
    <xf numFmtId="0" fontId="42" fillId="0" borderId="0" xfId="0" applyFont="1" applyAlignment="1">
      <alignment horizontal="left"/>
    </xf>
    <xf numFmtId="0" fontId="3" fillId="0" borderId="0" xfId="0" applyFont="1"/>
    <xf numFmtId="0" fontId="10" fillId="0" borderId="0" xfId="1" applyFont="1"/>
    <xf numFmtId="0" fontId="3" fillId="0" borderId="5" xfId="0" applyFont="1" applyBorder="1"/>
    <xf numFmtId="0" fontId="19" fillId="0" borderId="16" xfId="2" applyFont="1" applyBorder="1" applyAlignment="1">
      <alignment horizontal="center"/>
    </xf>
    <xf numFmtId="0" fontId="19" fillId="0" borderId="12" xfId="2" applyFont="1" applyBorder="1" applyAlignment="1">
      <alignment horizontal="center"/>
    </xf>
    <xf numFmtId="0" fontId="3" fillId="0" borderId="3" xfId="2" applyFont="1" applyBorder="1"/>
    <xf numFmtId="0" fontId="38" fillId="0" borderId="2" xfId="1" applyFont="1" applyBorder="1" applyAlignment="1">
      <alignment horizontal="right" vertical="center"/>
    </xf>
    <xf numFmtId="0" fontId="27" fillId="5" borderId="43" xfId="2" quotePrefix="1" applyFont="1" applyFill="1" applyBorder="1" applyAlignment="1">
      <alignment horizontal="center" vertical="center"/>
    </xf>
    <xf numFmtId="0" fontId="27" fillId="0" borderId="69" xfId="2" applyFont="1" applyBorder="1" applyAlignment="1">
      <alignment vertical="center" shrinkToFit="1"/>
    </xf>
    <xf numFmtId="0" fontId="27" fillId="3" borderId="70" xfId="2" applyFont="1" applyFill="1" applyBorder="1" applyAlignment="1">
      <alignment horizontal="center" vertical="center"/>
    </xf>
    <xf numFmtId="0" fontId="27" fillId="4" borderId="71" xfId="2" applyFont="1" applyFill="1" applyBorder="1" applyAlignment="1">
      <alignment horizontal="center" vertical="center"/>
    </xf>
    <xf numFmtId="0" fontId="27" fillId="0" borderId="71" xfId="2" applyFont="1" applyBorder="1" applyAlignment="1">
      <alignment horizontal="center" vertical="center"/>
    </xf>
    <xf numFmtId="0" fontId="27" fillId="0" borderId="72" xfId="2" applyFont="1" applyBorder="1" applyAlignment="1">
      <alignment horizontal="center" vertical="center"/>
    </xf>
    <xf numFmtId="0" fontId="27" fillId="5" borderId="70" xfId="2" applyFont="1" applyFill="1" applyBorder="1" applyAlignment="1">
      <alignment horizontal="center" vertical="center"/>
    </xf>
    <xf numFmtId="0" fontId="27" fillId="3" borderId="71" xfId="2" applyFont="1" applyFill="1" applyBorder="1" applyAlignment="1">
      <alignment horizontal="center" vertical="center"/>
    </xf>
    <xf numFmtId="0" fontId="27" fillId="6" borderId="71" xfId="2" applyFont="1" applyFill="1" applyBorder="1" applyAlignment="1">
      <alignment horizontal="center" vertical="center"/>
    </xf>
    <xf numFmtId="0" fontId="27" fillId="6" borderId="72" xfId="2" applyFont="1" applyFill="1" applyBorder="1" applyAlignment="1">
      <alignment horizontal="center" vertical="center"/>
    </xf>
    <xf numFmtId="0" fontId="27" fillId="0" borderId="73" xfId="2" applyFont="1" applyBorder="1" applyAlignment="1">
      <alignment horizontal="center" vertical="center"/>
    </xf>
    <xf numFmtId="0" fontId="9" fillId="2" borderId="74" xfId="3" applyFont="1" applyBorder="1" applyAlignment="1">
      <alignment horizontal="left" vertical="center" indent="1"/>
    </xf>
    <xf numFmtId="0" fontId="32" fillId="2" borderId="75" xfId="3" applyFont="1" applyBorder="1" applyAlignment="1">
      <alignment horizontal="left" vertical="center"/>
    </xf>
    <xf numFmtId="0" fontId="27" fillId="2" borderId="76" xfId="3" applyFont="1" applyBorder="1" applyAlignment="1">
      <alignment horizontal="left" vertical="center" wrapText="1"/>
    </xf>
    <xf numFmtId="0" fontId="34" fillId="0" borderId="4" xfId="2" applyFont="1" applyBorder="1" applyAlignment="1">
      <alignment horizontal="center" vertical="center"/>
    </xf>
    <xf numFmtId="0" fontId="34" fillId="0" borderId="0" xfId="2" applyFont="1" applyAlignment="1">
      <alignment horizontal="left" vertical="center"/>
    </xf>
    <xf numFmtId="0" fontId="30" fillId="7" borderId="30" xfId="2" applyFont="1" applyFill="1" applyBorder="1" applyAlignment="1">
      <alignment horizontal="center" vertical="center"/>
    </xf>
    <xf numFmtId="0" fontId="30" fillId="7" borderId="16" xfId="2" applyFont="1" applyFill="1" applyBorder="1" applyAlignment="1">
      <alignment horizontal="center" vertical="center"/>
    </xf>
    <xf numFmtId="0" fontId="30" fillId="7" borderId="32" xfId="2" applyFont="1" applyFill="1" applyBorder="1" applyAlignment="1">
      <alignment horizontal="center" vertical="center"/>
    </xf>
    <xf numFmtId="0" fontId="30" fillId="7" borderId="12" xfId="2" applyFont="1" applyFill="1" applyBorder="1" applyAlignment="1">
      <alignment horizontal="center" vertical="center"/>
    </xf>
    <xf numFmtId="0" fontId="30" fillId="7" borderId="30" xfId="2" applyFont="1" applyFill="1" applyBorder="1" applyAlignment="1">
      <alignment horizontal="left" vertical="center" indent="1"/>
    </xf>
    <xf numFmtId="0" fontId="30" fillId="7" borderId="16" xfId="2" applyFont="1" applyFill="1" applyBorder="1" applyAlignment="1">
      <alignment horizontal="left" vertical="center" indent="1"/>
    </xf>
    <xf numFmtId="0" fontId="30" fillId="7" borderId="32" xfId="2" applyFont="1" applyFill="1" applyBorder="1" applyAlignment="1">
      <alignment horizontal="left" vertical="center" indent="1"/>
    </xf>
    <xf numFmtId="0" fontId="30" fillId="7" borderId="12" xfId="2" applyFont="1" applyFill="1" applyBorder="1" applyAlignment="1">
      <alignment horizontal="left" vertical="center" indent="1"/>
    </xf>
    <xf numFmtId="0" fontId="16" fillId="3" borderId="14" xfId="2" applyFont="1" applyFill="1" applyBorder="1" applyAlignment="1">
      <alignment horizontal="center" vertical="center"/>
    </xf>
    <xf numFmtId="0" fontId="16" fillId="3" borderId="11" xfId="2" applyFont="1" applyFill="1" applyBorder="1" applyAlignment="1">
      <alignment horizontal="center" vertical="center"/>
    </xf>
    <xf numFmtId="0" fontId="16" fillId="5" borderId="14" xfId="2" applyFont="1" applyFill="1" applyBorder="1" applyAlignment="1">
      <alignment horizontal="center" vertical="center" textRotation="90"/>
    </xf>
    <xf numFmtId="0" fontId="16" fillId="5" borderId="11" xfId="2" applyFont="1" applyFill="1" applyBorder="1" applyAlignment="1">
      <alignment horizontal="center" vertical="center" textRotation="90"/>
    </xf>
    <xf numFmtId="0" fontId="24" fillId="6" borderId="19" xfId="3" applyFont="1" applyFill="1" applyBorder="1" applyAlignment="1">
      <alignment horizontal="center" vertical="center"/>
    </xf>
    <xf numFmtId="0" fontId="24" fillId="6" borderId="12" xfId="3" applyFont="1" applyFill="1" applyBorder="1" applyAlignment="1">
      <alignment horizontal="center" vertical="center"/>
    </xf>
    <xf numFmtId="0" fontId="24" fillId="0" borderId="19" xfId="2" applyFont="1" applyBorder="1" applyAlignment="1">
      <alignment horizontal="center" vertical="center"/>
    </xf>
    <xf numFmtId="0" fontId="24" fillId="0" borderId="12" xfId="2" applyFont="1" applyBorder="1" applyAlignment="1">
      <alignment horizontal="center" vertical="center"/>
    </xf>
    <xf numFmtId="0" fontId="24" fillId="0" borderId="27" xfId="2" applyFont="1" applyBorder="1" applyAlignment="1">
      <alignment horizontal="center" vertical="center"/>
    </xf>
    <xf numFmtId="0" fontId="21" fillId="0" borderId="11" xfId="3" applyFont="1" applyFill="1" applyBorder="1" applyAlignment="1">
      <alignment horizontal="center" vertical="top" textRotation="90"/>
    </xf>
    <xf numFmtId="0" fontId="21" fillId="0" borderId="18" xfId="3" applyFont="1" applyFill="1" applyBorder="1" applyAlignment="1">
      <alignment horizontal="center" vertical="top" textRotation="90"/>
    </xf>
    <xf numFmtId="0" fontId="16" fillId="5" borderId="17" xfId="3" applyFont="1" applyFill="1" applyBorder="1" applyAlignment="1">
      <alignment horizontal="center" vertical="center" textRotation="90"/>
    </xf>
    <xf numFmtId="0" fontId="16" fillId="5" borderId="27" xfId="3" applyFont="1" applyFill="1" applyBorder="1" applyAlignment="1">
      <alignment horizontal="center" vertical="center" textRotation="90"/>
    </xf>
    <xf numFmtId="0" fontId="16" fillId="3" borderId="18" xfId="2" applyFont="1" applyFill="1" applyBorder="1" applyAlignment="1">
      <alignment horizontal="center" vertical="center"/>
    </xf>
    <xf numFmtId="0" fontId="16" fillId="5" borderId="18" xfId="2" applyFont="1" applyFill="1" applyBorder="1" applyAlignment="1">
      <alignment horizontal="center" vertical="center" textRotation="90"/>
    </xf>
    <xf numFmtId="0" fontId="16" fillId="0" borderId="36" xfId="2" applyFont="1" applyBorder="1" applyAlignment="1">
      <alignment horizontal="center" vertical="center"/>
    </xf>
    <xf numFmtId="0" fontId="16" fillId="0" borderId="10" xfId="2" applyFont="1" applyBorder="1" applyAlignment="1">
      <alignment horizontal="center" vertical="center"/>
    </xf>
    <xf numFmtId="0" fontId="16" fillId="0" borderId="22" xfId="2" applyFont="1" applyBorder="1" applyAlignment="1">
      <alignment horizontal="center" vertical="center"/>
    </xf>
    <xf numFmtId="0" fontId="16" fillId="3" borderId="14" xfId="3" applyFont="1" applyFill="1" applyBorder="1" applyAlignment="1">
      <alignment horizontal="center" vertical="center" textRotation="90"/>
    </xf>
    <xf numFmtId="0" fontId="16" fillId="3" borderId="11" xfId="3" applyFont="1" applyFill="1" applyBorder="1" applyAlignment="1">
      <alignment horizontal="center" vertical="center" textRotation="90"/>
    </xf>
    <xf numFmtId="0" fontId="16" fillId="3" borderId="18" xfId="3" applyFont="1" applyFill="1" applyBorder="1" applyAlignment="1">
      <alignment horizontal="center" vertical="center" textRotation="90"/>
    </xf>
    <xf numFmtId="0" fontId="10" fillId="0" borderId="6" xfId="1" applyFont="1" applyBorder="1" applyAlignment="1">
      <alignment horizontal="right" vertical="center"/>
    </xf>
    <xf numFmtId="0" fontId="24" fillId="0" borderId="13" xfId="2" applyFont="1" applyBorder="1" applyAlignment="1">
      <alignment horizontal="center" vertical="center"/>
    </xf>
    <xf numFmtId="0" fontId="16" fillId="0" borderId="16" xfId="3" applyFont="1" applyFill="1" applyBorder="1" applyAlignment="1">
      <alignment horizontal="center" vertical="center"/>
    </xf>
    <xf numFmtId="0" fontId="16" fillId="0" borderId="17" xfId="3" applyFont="1" applyFill="1" applyBorder="1" applyAlignment="1">
      <alignment horizontal="center" vertical="center"/>
    </xf>
    <xf numFmtId="0" fontId="16" fillId="4" borderId="11" xfId="3" applyFont="1" applyFill="1" applyBorder="1" applyAlignment="1">
      <alignment horizontal="center" vertical="center" textRotation="90"/>
    </xf>
    <xf numFmtId="0" fontId="16" fillId="4" borderId="18" xfId="3" applyFont="1" applyFill="1" applyBorder="1" applyAlignment="1">
      <alignment horizontal="center" vertical="center" textRotation="90"/>
    </xf>
    <xf numFmtId="0" fontId="20" fillId="0" borderId="9" xfId="3" applyFont="1" applyFill="1" applyBorder="1" applyAlignment="1">
      <alignment horizontal="center" vertical="center"/>
    </xf>
    <xf numFmtId="0" fontId="20" fillId="0" borderId="0" xfId="3" applyFont="1" applyFill="1" applyAlignment="1">
      <alignment horizontal="center" vertical="center"/>
    </xf>
    <xf numFmtId="0" fontId="20" fillId="0" borderId="20" xfId="3" applyFont="1" applyFill="1" applyBorder="1" applyAlignment="1">
      <alignment horizontal="center" vertical="center"/>
    </xf>
    <xf numFmtId="0" fontId="21" fillId="0" borderId="11" xfId="3" quotePrefix="1" applyFont="1" applyFill="1" applyBorder="1" applyAlignment="1">
      <alignment horizontal="center" vertical="top" textRotation="90"/>
    </xf>
    <xf numFmtId="0" fontId="21" fillId="0" borderId="18" xfId="3" quotePrefix="1" applyFont="1" applyFill="1" applyBorder="1" applyAlignment="1">
      <alignment horizontal="center" vertical="top" textRotation="90"/>
    </xf>
    <xf numFmtId="0" fontId="21" fillId="0" borderId="0" xfId="0" applyFont="1" applyAlignment="1">
      <alignment horizontal="left" wrapText="1"/>
    </xf>
    <xf numFmtId="0" fontId="14" fillId="0" borderId="0" xfId="0" applyFont="1" applyAlignment="1">
      <alignment horizontal="left" vertical="center"/>
    </xf>
  </cellXfs>
  <cellStyles count="7">
    <cellStyle name="Normalny" xfId="0" builtinId="0"/>
    <cellStyle name="Normalny 2" xfId="2" xr:uid="{00000000-0005-0000-0000-000001000000}"/>
    <cellStyle name="Normalny 3" xfId="1" xr:uid="{00000000-0005-0000-0000-000002000000}"/>
    <cellStyle name="Normalny 4" xfId="4" xr:uid="{00000000-0005-0000-0000-000003000000}"/>
    <cellStyle name="Normalny 5" xfId="5" xr:uid="{00000000-0005-0000-0000-000004000000}"/>
    <cellStyle name="Normalny 6" xfId="6" xr:uid="{00000000-0005-0000-0000-000005000000}"/>
    <cellStyle name="Normalny_Kom_Dyd_Milec_I i IIst_stac_MiBM_ZiIP_MCH_RWkwiecień2008" xfId="3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6325332</xdr:colOff>
      <xdr:row>3</xdr:row>
      <xdr:rowOff>199160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6A386715-F329-4430-970B-1BF6FFA26D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594360"/>
          <a:ext cx="6325332" cy="13421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-0.249977111117893"/>
    <pageSetUpPr fitToPage="1"/>
  </sheetPr>
  <dimension ref="A1:AF102"/>
  <sheetViews>
    <sheetView showGridLines="0" showZeros="0" tabSelected="1" zoomScale="62" zoomScaleNormal="62" zoomScaleSheetLayoutView="48" workbookViewId="0">
      <selection activeCell="F4" sqref="F4:G4"/>
    </sheetView>
  </sheetViews>
  <sheetFormatPr defaultColWidth="9.140625" defaultRowHeight="12.75"/>
  <cols>
    <col min="1" max="1" width="7.7109375" style="4" customWidth="1"/>
    <col min="2" max="2" width="98.7109375" style="4" customWidth="1"/>
    <col min="3" max="3" width="5.7109375" style="4" customWidth="1"/>
    <col min="4" max="4" width="9.7109375" style="4" customWidth="1"/>
    <col min="5" max="8" width="6.28515625" style="4" customWidth="1"/>
    <col min="9" max="32" width="5.7109375" style="4" customWidth="1"/>
    <col min="33" max="16384" width="9.140625" style="4"/>
  </cols>
  <sheetData>
    <row r="1" spans="1:32" ht="46.5" customHeight="1" thickTop="1">
      <c r="A1" s="1"/>
      <c r="B1" s="53"/>
      <c r="C1" s="54"/>
      <c r="D1" s="2"/>
      <c r="E1" s="2"/>
      <c r="F1" s="2"/>
      <c r="G1" s="2"/>
      <c r="H1" s="2"/>
      <c r="I1" s="3"/>
      <c r="J1" s="3"/>
      <c r="K1" s="3"/>
      <c r="L1" s="2"/>
      <c r="M1" s="2"/>
      <c r="N1" s="3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01" t="s">
        <v>35</v>
      </c>
      <c r="AF1" s="200"/>
    </row>
    <row r="2" spans="1:32" ht="60" customHeight="1">
      <c r="A2" s="5"/>
      <c r="B2" s="6"/>
      <c r="C2" s="7" t="s">
        <v>34</v>
      </c>
      <c r="D2" s="7"/>
      <c r="E2" s="6"/>
      <c r="G2" s="6"/>
      <c r="H2" s="6"/>
      <c r="I2" s="6"/>
      <c r="P2" s="190" t="s">
        <v>94</v>
      </c>
      <c r="R2" s="191"/>
      <c r="S2" s="191"/>
      <c r="T2" s="191"/>
      <c r="U2" s="191"/>
      <c r="V2" s="192"/>
      <c r="W2" s="192"/>
      <c r="X2" s="192"/>
      <c r="Y2" s="192"/>
      <c r="Z2" s="192"/>
      <c r="AA2" s="192"/>
      <c r="AB2" s="192"/>
      <c r="AC2" s="192"/>
      <c r="AD2" s="192"/>
      <c r="AE2" s="192"/>
      <c r="AF2" s="193"/>
    </row>
    <row r="3" spans="1:32" ht="30" customHeight="1">
      <c r="A3" s="8"/>
      <c r="B3" s="6"/>
      <c r="E3" s="9"/>
      <c r="P3" s="194" t="s">
        <v>92</v>
      </c>
      <c r="R3" s="191"/>
      <c r="S3" s="191"/>
      <c r="T3" s="191"/>
      <c r="U3" s="191"/>
      <c r="V3" s="195"/>
      <c r="W3" s="191"/>
      <c r="X3" s="191"/>
      <c r="Y3" s="196"/>
      <c r="Z3" s="196"/>
      <c r="AA3" s="196"/>
      <c r="AB3" s="196"/>
      <c r="AC3" s="196"/>
      <c r="AD3" s="195"/>
      <c r="AE3" s="195"/>
      <c r="AF3" s="193"/>
    </row>
    <row r="4" spans="1:32" ht="30" customHeight="1">
      <c r="A4" s="8"/>
      <c r="B4" s="6"/>
      <c r="C4" s="6"/>
      <c r="D4" s="11"/>
      <c r="E4" s="10" t="s">
        <v>70</v>
      </c>
      <c r="F4" s="247">
        <v>2026</v>
      </c>
      <c r="G4" s="247"/>
      <c r="H4" s="189" t="s">
        <v>36</v>
      </c>
      <c r="K4" s="6"/>
      <c r="L4" s="6"/>
      <c r="M4" s="6"/>
      <c r="P4" s="258" t="s">
        <v>103</v>
      </c>
      <c r="Q4" s="258"/>
      <c r="R4" s="258"/>
      <c r="S4" s="258"/>
      <c r="T4" s="258"/>
      <c r="U4" s="258"/>
      <c r="V4" s="258"/>
      <c r="W4" s="258"/>
      <c r="X4" s="258"/>
      <c r="Y4" s="258"/>
      <c r="Z4" s="258"/>
      <c r="AA4" s="258"/>
      <c r="AB4" s="258"/>
      <c r="AC4" s="258"/>
      <c r="AD4" s="195"/>
      <c r="AE4" s="195"/>
      <c r="AF4" s="193"/>
    </row>
    <row r="5" spans="1:32" ht="30" customHeight="1">
      <c r="A5" s="8"/>
      <c r="C5" s="6"/>
      <c r="E5" s="6"/>
      <c r="F5" s="11"/>
      <c r="I5" s="12"/>
      <c r="J5" s="12"/>
      <c r="K5" s="6"/>
      <c r="L5" s="6"/>
      <c r="M5" s="6"/>
      <c r="P5" s="259" t="s">
        <v>104</v>
      </c>
      <c r="Q5" s="259"/>
      <c r="R5" s="259"/>
      <c r="S5" s="259"/>
      <c r="T5" s="259"/>
      <c r="U5" s="259"/>
      <c r="V5" s="259"/>
      <c r="W5" s="259"/>
      <c r="X5" s="259"/>
      <c r="Y5" s="259"/>
      <c r="Z5" s="259"/>
      <c r="AA5" s="259"/>
      <c r="AB5" s="259"/>
      <c r="AC5" s="259"/>
      <c r="AD5" s="195"/>
      <c r="AE5" s="195"/>
      <c r="AF5" s="197"/>
    </row>
    <row r="6" spans="1:32" ht="10.15" customHeight="1">
      <c r="A6" s="57"/>
      <c r="E6" s="58"/>
      <c r="Q6" s="191"/>
      <c r="R6" s="195"/>
      <c r="S6" s="191"/>
      <c r="T6" s="191"/>
      <c r="U6" s="191"/>
      <c r="V6" s="195"/>
      <c r="W6" s="195"/>
      <c r="X6" s="195"/>
      <c r="Y6" s="195"/>
      <c r="Z6" s="195"/>
      <c r="AA6" s="195"/>
      <c r="AB6" s="195"/>
      <c r="AC6" s="195"/>
      <c r="AD6" s="195"/>
      <c r="AE6" s="195"/>
      <c r="AF6" s="197"/>
    </row>
    <row r="7" spans="1:32" ht="20.100000000000001" customHeight="1">
      <c r="A7" s="241" t="s">
        <v>0</v>
      </c>
      <c r="B7" s="64"/>
      <c r="C7" s="244" t="s">
        <v>1</v>
      </c>
      <c r="D7" s="249" t="s">
        <v>2</v>
      </c>
      <c r="E7" s="249"/>
      <c r="F7" s="249"/>
      <c r="G7" s="249"/>
      <c r="H7" s="250"/>
      <c r="I7" s="65"/>
      <c r="J7" s="66"/>
      <c r="K7" s="67" t="s">
        <v>71</v>
      </c>
      <c r="L7" s="68"/>
      <c r="M7" s="68"/>
      <c r="N7" s="68"/>
      <c r="O7" s="68"/>
      <c r="P7" s="68"/>
      <c r="Q7" s="198"/>
      <c r="R7" s="198"/>
      <c r="S7" s="198"/>
      <c r="T7" s="198"/>
      <c r="U7" s="198"/>
      <c r="V7" s="68"/>
      <c r="W7" s="68"/>
      <c r="X7" s="68"/>
      <c r="Y7" s="68"/>
      <c r="Z7" s="68"/>
      <c r="AA7" s="68"/>
      <c r="AB7" s="68"/>
      <c r="AC7" s="68"/>
      <c r="AD7" s="68"/>
      <c r="AE7" s="68"/>
      <c r="AF7" s="69"/>
    </row>
    <row r="8" spans="1:32" ht="20.100000000000001" customHeight="1">
      <c r="A8" s="242"/>
      <c r="B8" s="13"/>
      <c r="C8" s="245"/>
      <c r="D8" s="251" t="s">
        <v>3</v>
      </c>
      <c r="E8" s="253" t="s">
        <v>4</v>
      </c>
      <c r="F8" s="254"/>
      <c r="G8" s="254"/>
      <c r="H8" s="255"/>
      <c r="I8" s="14"/>
      <c r="J8" s="15"/>
      <c r="K8" s="16" t="s">
        <v>5</v>
      </c>
      <c r="L8" s="17"/>
      <c r="M8" s="17"/>
      <c r="N8" s="17"/>
      <c r="O8" s="17"/>
      <c r="P8" s="17"/>
      <c r="Q8" s="199"/>
      <c r="R8" s="199"/>
      <c r="S8" s="199"/>
      <c r="T8" s="199"/>
      <c r="U8" s="199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8"/>
    </row>
    <row r="9" spans="1:32" ht="30" customHeight="1">
      <c r="A9" s="242"/>
      <c r="B9" s="19" t="s">
        <v>6</v>
      </c>
      <c r="C9" s="245"/>
      <c r="D9" s="251"/>
      <c r="E9" s="256" t="s">
        <v>7</v>
      </c>
      <c r="F9" s="235" t="s">
        <v>8</v>
      </c>
      <c r="G9" s="235" t="s">
        <v>9</v>
      </c>
      <c r="H9" s="235" t="s">
        <v>10</v>
      </c>
      <c r="I9" s="237" t="s">
        <v>11</v>
      </c>
      <c r="J9" s="226" t="s">
        <v>12</v>
      </c>
      <c r="K9" s="20"/>
      <c r="L9" s="21" t="s">
        <v>13</v>
      </c>
      <c r="M9" s="22"/>
      <c r="N9" s="22"/>
      <c r="O9" s="228" t="s">
        <v>11</v>
      </c>
      <c r="P9" s="226" t="s">
        <v>12</v>
      </c>
      <c r="Q9" s="23"/>
      <c r="R9" s="24" t="s">
        <v>14</v>
      </c>
      <c r="S9" s="23"/>
      <c r="T9" s="74"/>
      <c r="U9" s="228" t="s">
        <v>11</v>
      </c>
      <c r="V9" s="226" t="s">
        <v>12</v>
      </c>
      <c r="W9" s="22"/>
      <c r="X9" s="21" t="s">
        <v>15</v>
      </c>
      <c r="Y9" s="22"/>
      <c r="Z9" s="22"/>
      <c r="AA9" s="228" t="s">
        <v>11</v>
      </c>
      <c r="AB9" s="226" t="s">
        <v>12</v>
      </c>
      <c r="AC9" s="23"/>
      <c r="AD9" s="24" t="s">
        <v>16</v>
      </c>
      <c r="AE9" s="23"/>
      <c r="AF9" s="75"/>
    </row>
    <row r="10" spans="1:32" ht="20.100000000000001" customHeight="1">
      <c r="A10" s="242"/>
      <c r="B10" s="25"/>
      <c r="C10" s="245"/>
      <c r="D10" s="251"/>
      <c r="E10" s="256"/>
      <c r="F10" s="235"/>
      <c r="G10" s="235"/>
      <c r="H10" s="235"/>
      <c r="I10" s="238"/>
      <c r="J10" s="239"/>
      <c r="K10" s="230" t="str">
        <f>IF($F$4&lt;&gt;"",($F$4&amp;"Z")," ")</f>
        <v>2026Z</v>
      </c>
      <c r="L10" s="231"/>
      <c r="M10" s="231"/>
      <c r="N10" s="231"/>
      <c r="O10" s="229"/>
      <c r="P10" s="227"/>
      <c r="Q10" s="232" t="str">
        <f>IF($F$4&lt;&gt;"",($F$4&amp;"L")," ")</f>
        <v>2026L</v>
      </c>
      <c r="R10" s="233"/>
      <c r="S10" s="233"/>
      <c r="T10" s="234"/>
      <c r="U10" s="240"/>
      <c r="V10" s="227"/>
      <c r="W10" s="230" t="str">
        <f>IF($F$4&lt;&gt;"",$F$4+1&amp;"Z","")</f>
        <v>2027Z</v>
      </c>
      <c r="X10" s="231"/>
      <c r="Y10" s="231"/>
      <c r="Z10" s="231"/>
      <c r="AA10" s="229"/>
      <c r="AB10" s="227"/>
      <c r="AC10" s="232" t="str">
        <f>IF($F$4&lt;&gt;"",$F$4+1&amp;"L","")</f>
        <v>2027L</v>
      </c>
      <c r="AD10" s="233"/>
      <c r="AE10" s="233"/>
      <c r="AF10" s="248"/>
    </row>
    <row r="11" spans="1:32" ht="20.100000000000001" customHeight="1">
      <c r="A11" s="243"/>
      <c r="B11" s="70"/>
      <c r="C11" s="246"/>
      <c r="D11" s="252"/>
      <c r="E11" s="257"/>
      <c r="F11" s="236"/>
      <c r="G11" s="236"/>
      <c r="H11" s="236"/>
      <c r="I11" s="73"/>
      <c r="J11" s="36"/>
      <c r="K11" s="71" t="s">
        <v>17</v>
      </c>
      <c r="L11" s="71" t="s">
        <v>18</v>
      </c>
      <c r="M11" s="71" t="s">
        <v>19</v>
      </c>
      <c r="N11" s="72" t="s">
        <v>20</v>
      </c>
      <c r="O11" s="40"/>
      <c r="P11" s="38"/>
      <c r="Q11" s="37" t="s">
        <v>17</v>
      </c>
      <c r="R11" s="37" t="s">
        <v>18</v>
      </c>
      <c r="S11" s="37" t="s">
        <v>19</v>
      </c>
      <c r="T11" s="37" t="s">
        <v>20</v>
      </c>
      <c r="U11" s="39"/>
      <c r="V11" s="38"/>
      <c r="W11" s="71" t="s">
        <v>17</v>
      </c>
      <c r="X11" s="71" t="s">
        <v>18</v>
      </c>
      <c r="Y11" s="71" t="s">
        <v>19</v>
      </c>
      <c r="Z11" s="72" t="s">
        <v>20</v>
      </c>
      <c r="AA11" s="40"/>
      <c r="AB11" s="38"/>
      <c r="AC11" s="37" t="s">
        <v>17</v>
      </c>
      <c r="AD11" s="37" t="s">
        <v>18</v>
      </c>
      <c r="AE11" s="37" t="s">
        <v>19</v>
      </c>
      <c r="AF11" s="41" t="s">
        <v>20</v>
      </c>
    </row>
    <row r="12" spans="1:32" ht="30" customHeight="1">
      <c r="A12" s="59" t="s">
        <v>21</v>
      </c>
      <c r="B12" s="60"/>
      <c r="C12" s="60"/>
      <c r="D12" s="60"/>
      <c r="E12" s="60"/>
      <c r="F12" s="60"/>
      <c r="G12" s="60"/>
      <c r="H12" s="60"/>
      <c r="I12" s="61"/>
      <c r="J12" s="61"/>
      <c r="K12" s="61"/>
      <c r="L12" s="61"/>
      <c r="M12" s="61"/>
      <c r="N12" s="61"/>
      <c r="O12" s="61"/>
      <c r="P12" s="62"/>
      <c r="Q12" s="61"/>
      <c r="R12" s="61"/>
      <c r="S12" s="61"/>
      <c r="T12" s="61"/>
      <c r="U12" s="61"/>
      <c r="V12" s="61"/>
      <c r="W12" s="61"/>
      <c r="X12" s="61"/>
      <c r="Y12" s="61"/>
      <c r="Z12" s="61"/>
      <c r="AA12" s="61"/>
      <c r="AB12" s="61"/>
      <c r="AC12" s="61"/>
      <c r="AD12" s="61"/>
      <c r="AE12" s="61"/>
      <c r="AF12" s="63"/>
    </row>
    <row r="13" spans="1:32" s="26" customFormat="1" ht="22.9" customHeight="1">
      <c r="A13" s="55">
        <v>1</v>
      </c>
      <c r="B13" s="96" t="s">
        <v>61</v>
      </c>
      <c r="C13" s="100">
        <f>IF(J13="E",1,0)+IF(P13="E",1,0)+IF(V13="E",1,0)+IF(AB13="E",1,0)</f>
        <v>0</v>
      </c>
      <c r="D13" s="101">
        <f t="shared" ref="D13:D26" si="0">SUM(E13:H13)</f>
        <v>12</v>
      </c>
      <c r="E13" s="102">
        <f t="shared" ref="E13:H13" si="1">SUM(K13,Q13,W13,AC13)</f>
        <v>12</v>
      </c>
      <c r="F13" s="102">
        <f t="shared" si="1"/>
        <v>0</v>
      </c>
      <c r="G13" s="102">
        <f t="shared" si="1"/>
        <v>0</v>
      </c>
      <c r="H13" s="103">
        <f t="shared" si="1"/>
        <v>0</v>
      </c>
      <c r="I13" s="112">
        <v>2</v>
      </c>
      <c r="J13" s="113"/>
      <c r="K13" s="114">
        <v>12</v>
      </c>
      <c r="L13" s="114"/>
      <c r="M13" s="114"/>
      <c r="N13" s="115"/>
      <c r="O13" s="112"/>
      <c r="P13" s="113"/>
      <c r="Q13" s="102"/>
      <c r="R13" s="102"/>
      <c r="S13" s="102"/>
      <c r="T13" s="103"/>
      <c r="U13" s="112"/>
      <c r="V13" s="113"/>
      <c r="W13" s="114"/>
      <c r="X13" s="114"/>
      <c r="Y13" s="114"/>
      <c r="Z13" s="115"/>
      <c r="AA13" s="112"/>
      <c r="AB13" s="113"/>
      <c r="AC13" s="102"/>
      <c r="AD13" s="102"/>
      <c r="AE13" s="102"/>
      <c r="AF13" s="124"/>
    </row>
    <row r="14" spans="1:32" s="26" customFormat="1" ht="22.9" customHeight="1">
      <c r="A14" s="56"/>
      <c r="B14" s="97" t="s">
        <v>60</v>
      </c>
      <c r="C14" s="104"/>
      <c r="D14" s="105">
        <f t="shared" si="0"/>
        <v>0</v>
      </c>
      <c r="E14" s="106">
        <f t="shared" ref="E14:E26" si="2">SUM(K14,Q14,W14,AC14)</f>
        <v>0</v>
      </c>
      <c r="F14" s="106">
        <f t="shared" ref="F14:F26" si="3">SUM(L14,R14,X14,AD14)</f>
        <v>0</v>
      </c>
      <c r="G14" s="106">
        <f t="shared" ref="G14:G26" si="4">SUM(M14,S14,Y14,AE14)</f>
        <v>0</v>
      </c>
      <c r="H14" s="107">
        <f t="shared" ref="H14:H26" si="5">SUM(N14,T14,Z14,AF14)</f>
        <v>0</v>
      </c>
      <c r="I14" s="116"/>
      <c r="J14" s="117"/>
      <c r="K14" s="118"/>
      <c r="L14" s="118"/>
      <c r="M14" s="118"/>
      <c r="N14" s="119"/>
      <c r="O14" s="116"/>
      <c r="P14" s="117"/>
      <c r="Q14" s="106"/>
      <c r="R14" s="106"/>
      <c r="S14" s="106"/>
      <c r="T14" s="107"/>
      <c r="U14" s="116"/>
      <c r="V14" s="117"/>
      <c r="W14" s="118"/>
      <c r="X14" s="118"/>
      <c r="Y14" s="118"/>
      <c r="Z14" s="119"/>
      <c r="AA14" s="116"/>
      <c r="AB14" s="117"/>
      <c r="AC14" s="106"/>
      <c r="AD14" s="106"/>
      <c r="AE14" s="106"/>
      <c r="AF14" s="125"/>
    </row>
    <row r="15" spans="1:32" s="26" customFormat="1" ht="22.9" customHeight="1">
      <c r="A15" s="128"/>
      <c r="B15" s="215" t="s">
        <v>62</v>
      </c>
      <c r="C15" s="104"/>
      <c r="D15" s="105">
        <f t="shared" si="0"/>
        <v>0</v>
      </c>
      <c r="E15" s="106">
        <f t="shared" si="2"/>
        <v>0</v>
      </c>
      <c r="F15" s="106">
        <f t="shared" si="3"/>
        <v>0</v>
      </c>
      <c r="G15" s="106">
        <f t="shared" si="4"/>
        <v>0</v>
      </c>
      <c r="H15" s="107">
        <f t="shared" si="5"/>
        <v>0</v>
      </c>
      <c r="I15" s="116"/>
      <c r="J15" s="117"/>
      <c r="K15" s="118"/>
      <c r="L15" s="118"/>
      <c r="M15" s="118"/>
      <c r="N15" s="119"/>
      <c r="O15" s="116"/>
      <c r="P15" s="117"/>
      <c r="Q15" s="106"/>
      <c r="R15" s="106"/>
      <c r="S15" s="106"/>
      <c r="T15" s="107"/>
      <c r="U15" s="116"/>
      <c r="V15" s="117"/>
      <c r="W15" s="118"/>
      <c r="X15" s="118"/>
      <c r="Y15" s="118"/>
      <c r="Z15" s="119"/>
      <c r="AA15" s="116"/>
      <c r="AB15" s="117"/>
      <c r="AC15" s="106"/>
      <c r="AD15" s="106"/>
      <c r="AE15" s="106"/>
      <c r="AF15" s="125"/>
    </row>
    <row r="16" spans="1:32" s="26" customFormat="1" ht="22.9" customHeight="1">
      <c r="A16" s="56">
        <v>2</v>
      </c>
      <c r="B16" s="127" t="s">
        <v>64</v>
      </c>
      <c r="C16" s="104">
        <f>IF(J16="E",1,0)+IF(P16="E",1,0)+IF(V16="E",1,0)+IF(AB16="E",1,0)</f>
        <v>0</v>
      </c>
      <c r="D16" s="105">
        <f t="shared" si="0"/>
        <v>12</v>
      </c>
      <c r="E16" s="106">
        <f t="shared" si="2"/>
        <v>12</v>
      </c>
      <c r="F16" s="106">
        <f t="shared" si="3"/>
        <v>0</v>
      </c>
      <c r="G16" s="106">
        <f t="shared" si="4"/>
        <v>0</v>
      </c>
      <c r="H16" s="107">
        <f t="shared" si="5"/>
        <v>0</v>
      </c>
      <c r="I16" s="116"/>
      <c r="J16" s="117"/>
      <c r="K16" s="118"/>
      <c r="L16" s="118"/>
      <c r="M16" s="118"/>
      <c r="N16" s="119"/>
      <c r="O16" s="116"/>
      <c r="P16" s="117"/>
      <c r="Q16" s="106"/>
      <c r="R16" s="106"/>
      <c r="S16" s="106"/>
      <c r="T16" s="107"/>
      <c r="U16" s="116">
        <v>2</v>
      </c>
      <c r="V16" s="117"/>
      <c r="W16" s="118">
        <v>12</v>
      </c>
      <c r="X16" s="118"/>
      <c r="Y16" s="118"/>
      <c r="Z16" s="119"/>
      <c r="AA16" s="116"/>
      <c r="AB16" s="117"/>
      <c r="AC16" s="106"/>
      <c r="AD16" s="106"/>
      <c r="AE16" s="106"/>
      <c r="AF16" s="125"/>
    </row>
    <row r="17" spans="1:32" s="26" customFormat="1" ht="22.9" customHeight="1">
      <c r="A17" s="56"/>
      <c r="B17" s="98" t="s">
        <v>63</v>
      </c>
      <c r="C17" s="104"/>
      <c r="D17" s="105">
        <f t="shared" si="0"/>
        <v>0</v>
      </c>
      <c r="E17" s="106">
        <f t="shared" si="2"/>
        <v>0</v>
      </c>
      <c r="F17" s="106">
        <f t="shared" si="3"/>
        <v>0</v>
      </c>
      <c r="G17" s="106">
        <f t="shared" si="4"/>
        <v>0</v>
      </c>
      <c r="H17" s="107">
        <f t="shared" si="5"/>
        <v>0</v>
      </c>
      <c r="I17" s="116"/>
      <c r="J17" s="117"/>
      <c r="K17" s="118"/>
      <c r="L17" s="118"/>
      <c r="M17" s="118"/>
      <c r="N17" s="119"/>
      <c r="O17" s="116"/>
      <c r="P17" s="117"/>
      <c r="Q17" s="106"/>
      <c r="R17" s="106"/>
      <c r="S17" s="106"/>
      <c r="T17" s="107"/>
      <c r="U17" s="116"/>
      <c r="V17" s="117"/>
      <c r="W17" s="118"/>
      <c r="X17" s="118"/>
      <c r="Y17" s="118"/>
      <c r="Z17" s="119"/>
      <c r="AA17" s="116"/>
      <c r="AB17" s="117"/>
      <c r="AC17" s="106"/>
      <c r="AD17" s="106"/>
      <c r="AE17" s="106"/>
      <c r="AF17" s="125"/>
    </row>
    <row r="18" spans="1:32" s="26" customFormat="1" ht="22.9" customHeight="1">
      <c r="A18" s="56"/>
      <c r="B18" s="98" t="s">
        <v>93</v>
      </c>
      <c r="C18" s="104"/>
      <c r="D18" s="105">
        <f t="shared" si="0"/>
        <v>0</v>
      </c>
      <c r="E18" s="106">
        <f t="shared" si="2"/>
        <v>0</v>
      </c>
      <c r="F18" s="106">
        <f t="shared" si="3"/>
        <v>0</v>
      </c>
      <c r="G18" s="106">
        <f t="shared" si="4"/>
        <v>0</v>
      </c>
      <c r="H18" s="107">
        <f t="shared" si="5"/>
        <v>0</v>
      </c>
      <c r="I18" s="116"/>
      <c r="J18" s="117"/>
      <c r="K18" s="118"/>
      <c r="L18" s="118"/>
      <c r="M18" s="118"/>
      <c r="N18" s="119"/>
      <c r="O18" s="116"/>
      <c r="P18" s="117"/>
      <c r="Q18" s="106"/>
      <c r="R18" s="106"/>
      <c r="S18" s="106"/>
      <c r="T18" s="107"/>
      <c r="U18" s="116"/>
      <c r="V18" s="117"/>
      <c r="W18" s="118"/>
      <c r="X18" s="118"/>
      <c r="Y18" s="118"/>
      <c r="Z18" s="119"/>
      <c r="AA18" s="116"/>
      <c r="AB18" s="117"/>
      <c r="AC18" s="106"/>
      <c r="AD18" s="106"/>
      <c r="AE18" s="106"/>
      <c r="AF18" s="125"/>
    </row>
    <row r="19" spans="1:32" s="26" customFormat="1" ht="22.9" customHeight="1">
      <c r="A19" s="162">
        <v>3</v>
      </c>
      <c r="B19" s="214" t="s">
        <v>65</v>
      </c>
      <c r="C19" s="104">
        <f>IF(J19="E",1,0)+IF(P19="E",1,0)+IF(V19="E",1,0)+IF(AB19="E",1,0)</f>
        <v>0</v>
      </c>
      <c r="D19" s="105">
        <f>SUM(E19:H19)</f>
        <v>30</v>
      </c>
      <c r="E19" s="106">
        <f t="shared" ref="E19:H20" si="6">SUM(K19,Q19,W19,AC19)</f>
        <v>0</v>
      </c>
      <c r="F19" s="106">
        <f t="shared" si="6"/>
        <v>30</v>
      </c>
      <c r="G19" s="106">
        <f t="shared" si="6"/>
        <v>0</v>
      </c>
      <c r="H19" s="107">
        <f t="shared" si="6"/>
        <v>0</v>
      </c>
      <c r="I19" s="116">
        <f>2-2</f>
        <v>0</v>
      </c>
      <c r="J19" s="117"/>
      <c r="K19" s="118"/>
      <c r="L19" s="118">
        <f>12-12</f>
        <v>0</v>
      </c>
      <c r="M19" s="118"/>
      <c r="N19" s="119"/>
      <c r="O19" s="116"/>
      <c r="P19" s="117"/>
      <c r="Q19" s="106"/>
      <c r="R19" s="106"/>
      <c r="S19" s="106"/>
      <c r="T19" s="107"/>
      <c r="U19" s="116">
        <v>2</v>
      </c>
      <c r="V19" s="117"/>
      <c r="W19" s="118"/>
      <c r="X19" s="118">
        <v>30</v>
      </c>
      <c r="Y19" s="118"/>
      <c r="Z19" s="119"/>
      <c r="AA19" s="116"/>
      <c r="AB19" s="117"/>
      <c r="AC19" s="106"/>
      <c r="AD19" s="106"/>
      <c r="AE19" s="106"/>
      <c r="AF19" s="125"/>
    </row>
    <row r="20" spans="1:32" s="26" customFormat="1" ht="22.9" customHeight="1">
      <c r="A20" s="56"/>
      <c r="B20" s="99" t="s">
        <v>66</v>
      </c>
      <c r="C20" s="104"/>
      <c r="D20" s="105">
        <f>SUM(E20:H20)</f>
        <v>0</v>
      </c>
      <c r="E20" s="106">
        <f t="shared" si="6"/>
        <v>0</v>
      </c>
      <c r="F20" s="106">
        <f t="shared" si="6"/>
        <v>0</v>
      </c>
      <c r="G20" s="106">
        <f t="shared" si="6"/>
        <v>0</v>
      </c>
      <c r="H20" s="107">
        <f t="shared" si="6"/>
        <v>0</v>
      </c>
      <c r="I20" s="116"/>
      <c r="J20" s="117"/>
      <c r="K20" s="118"/>
      <c r="L20" s="118"/>
      <c r="M20" s="118"/>
      <c r="N20" s="119"/>
      <c r="O20" s="116"/>
      <c r="P20" s="117"/>
      <c r="Q20" s="106"/>
      <c r="R20" s="106"/>
      <c r="S20" s="106"/>
      <c r="T20" s="107"/>
      <c r="U20" s="116"/>
      <c r="V20" s="117"/>
      <c r="W20" s="118"/>
      <c r="X20" s="118"/>
      <c r="Y20" s="118"/>
      <c r="Z20" s="119"/>
      <c r="AA20" s="116"/>
      <c r="AB20" s="117"/>
      <c r="AC20" s="106"/>
      <c r="AD20" s="106"/>
      <c r="AE20" s="106"/>
      <c r="AF20" s="125"/>
    </row>
    <row r="21" spans="1:32" s="26" customFormat="1" ht="22.9" customHeight="1">
      <c r="A21" s="56"/>
      <c r="B21" s="99" t="s">
        <v>67</v>
      </c>
      <c r="C21" s="104"/>
      <c r="D21" s="105"/>
      <c r="E21" s="106"/>
      <c r="F21" s="106"/>
      <c r="G21" s="106"/>
      <c r="H21" s="107"/>
      <c r="I21" s="116"/>
      <c r="J21" s="117"/>
      <c r="K21" s="118"/>
      <c r="L21" s="118"/>
      <c r="M21" s="118"/>
      <c r="N21" s="119"/>
      <c r="O21" s="116"/>
      <c r="P21" s="117"/>
      <c r="Q21" s="106"/>
      <c r="R21" s="106"/>
      <c r="S21" s="106"/>
      <c r="T21" s="107"/>
      <c r="U21" s="116"/>
      <c r="V21" s="117"/>
      <c r="W21" s="118"/>
      <c r="X21" s="118"/>
      <c r="Y21" s="118"/>
      <c r="Z21" s="119"/>
      <c r="AA21" s="116"/>
      <c r="AB21" s="117"/>
      <c r="AC21" s="106"/>
      <c r="AD21" s="106"/>
      <c r="AE21" s="106"/>
      <c r="AF21" s="125"/>
    </row>
    <row r="22" spans="1:32" s="26" customFormat="1" ht="22.9" customHeight="1">
      <c r="A22" s="56"/>
      <c r="B22" s="99" t="s">
        <v>100</v>
      </c>
      <c r="C22" s="104"/>
      <c r="D22" s="105">
        <f>SUM(E22:H22)</f>
        <v>0</v>
      </c>
      <c r="E22" s="106">
        <f t="shared" ref="E22:H23" si="7">SUM(K22,Q22,W22,AC22)</f>
        <v>0</v>
      </c>
      <c r="F22" s="106">
        <f t="shared" si="7"/>
        <v>0</v>
      </c>
      <c r="G22" s="106">
        <f t="shared" si="7"/>
        <v>0</v>
      </c>
      <c r="H22" s="107">
        <f t="shared" si="7"/>
        <v>0</v>
      </c>
      <c r="I22" s="116"/>
      <c r="J22" s="117"/>
      <c r="K22" s="118"/>
      <c r="L22" s="118"/>
      <c r="M22" s="118"/>
      <c r="N22" s="119"/>
      <c r="O22" s="116"/>
      <c r="P22" s="117"/>
      <c r="Q22" s="106"/>
      <c r="R22" s="106"/>
      <c r="S22" s="106"/>
      <c r="T22" s="107"/>
      <c r="U22" s="116"/>
      <c r="V22" s="117"/>
      <c r="W22" s="118"/>
      <c r="X22" s="118"/>
      <c r="Y22" s="118"/>
      <c r="Z22" s="119"/>
      <c r="AA22" s="116"/>
      <c r="AB22" s="117"/>
      <c r="AC22" s="106"/>
      <c r="AD22" s="106"/>
      <c r="AE22" s="106"/>
      <c r="AF22" s="125"/>
    </row>
    <row r="23" spans="1:32" s="26" customFormat="1" ht="22.9" customHeight="1">
      <c r="A23" s="129">
        <v>4</v>
      </c>
      <c r="B23" s="133" t="s">
        <v>69</v>
      </c>
      <c r="C23" s="104"/>
      <c r="D23" s="105">
        <f>SUM(E23:H23)</f>
        <v>2</v>
      </c>
      <c r="E23" s="106">
        <f t="shared" si="7"/>
        <v>0</v>
      </c>
      <c r="F23" s="106">
        <f t="shared" si="7"/>
        <v>0</v>
      </c>
      <c r="G23" s="106">
        <f t="shared" si="7"/>
        <v>0</v>
      </c>
      <c r="H23" s="107">
        <f t="shared" si="7"/>
        <v>2</v>
      </c>
      <c r="I23" s="116"/>
      <c r="J23" s="117"/>
      <c r="K23" s="118"/>
      <c r="L23" s="118"/>
      <c r="M23" s="118"/>
      <c r="N23" s="119"/>
      <c r="O23" s="116"/>
      <c r="P23" s="117"/>
      <c r="Q23" s="106"/>
      <c r="R23" s="106"/>
      <c r="S23" s="106"/>
      <c r="T23" s="107"/>
      <c r="U23" s="202" t="s">
        <v>98</v>
      </c>
      <c r="V23" s="117" t="s">
        <v>36</v>
      </c>
      <c r="W23" s="118"/>
      <c r="X23" s="118"/>
      <c r="Y23" s="118"/>
      <c r="Z23" s="119">
        <v>2</v>
      </c>
      <c r="AA23" s="116"/>
      <c r="AB23" s="117"/>
      <c r="AC23" s="106"/>
      <c r="AD23" s="106"/>
      <c r="AE23" s="106"/>
      <c r="AF23" s="125"/>
    </row>
    <row r="24" spans="1:32" s="26" customFormat="1" ht="22.9" customHeight="1">
      <c r="A24" s="129">
        <v>5</v>
      </c>
      <c r="B24" s="130" t="s">
        <v>95</v>
      </c>
      <c r="C24" s="104"/>
      <c r="D24" s="105">
        <f t="shared" si="0"/>
        <v>16</v>
      </c>
      <c r="E24" s="106">
        <f t="shared" si="2"/>
        <v>8</v>
      </c>
      <c r="F24" s="106">
        <f t="shared" si="3"/>
        <v>0</v>
      </c>
      <c r="G24" s="106">
        <f t="shared" si="4"/>
        <v>8</v>
      </c>
      <c r="H24" s="107">
        <f t="shared" si="5"/>
        <v>0</v>
      </c>
      <c r="I24" s="116">
        <v>2</v>
      </c>
      <c r="J24" s="117"/>
      <c r="K24" s="118">
        <v>8</v>
      </c>
      <c r="L24" s="118"/>
      <c r="M24" s="118">
        <v>8</v>
      </c>
      <c r="N24" s="119"/>
      <c r="O24" s="116"/>
      <c r="P24" s="117"/>
      <c r="Q24" s="106"/>
      <c r="R24" s="106"/>
      <c r="S24" s="106"/>
      <c r="T24" s="107"/>
      <c r="U24" s="116"/>
      <c r="V24" s="117"/>
      <c r="W24" s="118"/>
      <c r="X24" s="118"/>
      <c r="Y24" s="118"/>
      <c r="Z24" s="119"/>
      <c r="AA24" s="116"/>
      <c r="AB24" s="117"/>
      <c r="AC24" s="106"/>
      <c r="AD24" s="106"/>
      <c r="AE24" s="106"/>
      <c r="AF24" s="125"/>
    </row>
    <row r="25" spans="1:32" s="26" customFormat="1" ht="22.9" customHeight="1">
      <c r="A25" s="129">
        <v>6</v>
      </c>
      <c r="B25" s="131" t="s">
        <v>68</v>
      </c>
      <c r="C25" s="104"/>
      <c r="D25" s="105">
        <f t="shared" si="0"/>
        <v>8</v>
      </c>
      <c r="E25" s="106">
        <f t="shared" si="2"/>
        <v>8</v>
      </c>
      <c r="F25" s="106">
        <f t="shared" si="3"/>
        <v>0</v>
      </c>
      <c r="G25" s="106">
        <f t="shared" si="4"/>
        <v>0</v>
      </c>
      <c r="H25" s="107">
        <f t="shared" si="5"/>
        <v>0</v>
      </c>
      <c r="I25" s="116"/>
      <c r="J25" s="117"/>
      <c r="K25" s="118"/>
      <c r="L25" s="118"/>
      <c r="M25" s="118"/>
      <c r="N25" s="119"/>
      <c r="O25" s="116"/>
      <c r="P25" s="117"/>
      <c r="Q25" s="106"/>
      <c r="R25" s="106"/>
      <c r="S25" s="106"/>
      <c r="T25" s="107"/>
      <c r="U25" s="116"/>
      <c r="V25" s="117"/>
      <c r="W25" s="118"/>
      <c r="X25" s="118"/>
      <c r="Y25" s="118"/>
      <c r="Z25" s="119"/>
      <c r="AA25" s="116">
        <v>1</v>
      </c>
      <c r="AB25" s="117"/>
      <c r="AC25" s="106">
        <v>8</v>
      </c>
      <c r="AD25" s="106"/>
      <c r="AE25" s="106"/>
      <c r="AF25" s="125"/>
    </row>
    <row r="26" spans="1:32" s="26" customFormat="1" ht="22.9" customHeight="1">
      <c r="A26" s="129">
        <v>7</v>
      </c>
      <c r="B26" s="131" t="s">
        <v>101</v>
      </c>
      <c r="C26" s="104"/>
      <c r="D26" s="105">
        <f t="shared" si="0"/>
        <v>4</v>
      </c>
      <c r="E26" s="106">
        <f t="shared" si="2"/>
        <v>4</v>
      </c>
      <c r="F26" s="106">
        <f t="shared" si="3"/>
        <v>0</v>
      </c>
      <c r="G26" s="106">
        <f t="shared" si="4"/>
        <v>0</v>
      </c>
      <c r="H26" s="107">
        <f t="shared" si="5"/>
        <v>0</v>
      </c>
      <c r="I26" s="202" t="s">
        <v>98</v>
      </c>
      <c r="J26" s="117" t="s">
        <v>36</v>
      </c>
      <c r="K26" s="118">
        <v>4</v>
      </c>
      <c r="L26" s="118"/>
      <c r="M26" s="118"/>
      <c r="N26" s="119"/>
      <c r="O26" s="116"/>
      <c r="P26" s="117"/>
      <c r="Q26" s="106"/>
      <c r="R26" s="106"/>
      <c r="S26" s="106"/>
      <c r="T26" s="107"/>
      <c r="U26" s="116"/>
      <c r="V26" s="117"/>
      <c r="W26" s="118"/>
      <c r="X26" s="118"/>
      <c r="Y26" s="118"/>
      <c r="Z26" s="119"/>
      <c r="AA26" s="116"/>
      <c r="AB26" s="117"/>
      <c r="AC26" s="106"/>
      <c r="AD26" s="106"/>
      <c r="AE26" s="106"/>
      <c r="AF26" s="125"/>
    </row>
    <row r="27" spans="1:32" s="27" customFormat="1" ht="24.95" customHeight="1">
      <c r="A27" s="216"/>
      <c r="B27" s="217" t="s">
        <v>22</v>
      </c>
      <c r="C27" s="108">
        <f t="shared" ref="C27:I27" si="8">SUM(C13:C26)</f>
        <v>0</v>
      </c>
      <c r="D27" s="109">
        <f t="shared" si="8"/>
        <v>84</v>
      </c>
      <c r="E27" s="110">
        <f t="shared" si="8"/>
        <v>44</v>
      </c>
      <c r="F27" s="110">
        <f t="shared" si="8"/>
        <v>30</v>
      </c>
      <c r="G27" s="110">
        <f t="shared" si="8"/>
        <v>8</v>
      </c>
      <c r="H27" s="111">
        <f t="shared" si="8"/>
        <v>2</v>
      </c>
      <c r="I27" s="120">
        <f t="shared" si="8"/>
        <v>4</v>
      </c>
      <c r="J27" s="121">
        <f>COUNTIF(J13:J26,"E")</f>
        <v>0</v>
      </c>
      <c r="K27" s="122" t="str">
        <f>TEXT(SUM(K13:K26),0)</f>
        <v>24</v>
      </c>
      <c r="L27" s="122" t="str">
        <f>TEXT(SUM(L13:L26),0)</f>
        <v>0</v>
      </c>
      <c r="M27" s="122" t="str">
        <f>TEXT(SUM(M13:M26),0)</f>
        <v>8</v>
      </c>
      <c r="N27" s="123" t="str">
        <f>TEXT(SUM(N13:N26),0)</f>
        <v>0</v>
      </c>
      <c r="O27" s="120">
        <f>SUM(O13:O26)</f>
        <v>0</v>
      </c>
      <c r="P27" s="121">
        <f>COUNTIF(P13:P26,"E")</f>
        <v>0</v>
      </c>
      <c r="Q27" s="110" t="str">
        <f>TEXT(SUM(Q13:Q26),0)</f>
        <v>0</v>
      </c>
      <c r="R27" s="110" t="str">
        <f>TEXT(SUM(R13:R26),0)</f>
        <v>0</v>
      </c>
      <c r="S27" s="110" t="str">
        <f>TEXT(SUM(S13:S26),0)</f>
        <v>0</v>
      </c>
      <c r="T27" s="111" t="str">
        <f>TEXT(SUM(T13:T26),0)</f>
        <v>0</v>
      </c>
      <c r="U27" s="120">
        <f>SUM(U13:U26)</f>
        <v>4</v>
      </c>
      <c r="V27" s="121">
        <f>COUNTIF(V13:V26,"E")</f>
        <v>0</v>
      </c>
      <c r="W27" s="122" t="str">
        <f>TEXT(SUM(W13:W26),0)</f>
        <v>12</v>
      </c>
      <c r="X27" s="122" t="str">
        <f>TEXT(SUM(X13:X26),0)</f>
        <v>30</v>
      </c>
      <c r="Y27" s="122" t="str">
        <f>TEXT(SUM(Y13:Y26),0)</f>
        <v>0</v>
      </c>
      <c r="Z27" s="123" t="str">
        <f>TEXT(SUM(Z13:Z26),0)</f>
        <v>2</v>
      </c>
      <c r="AA27" s="120">
        <f>SUM(AA13:AA26)</f>
        <v>1</v>
      </c>
      <c r="AB27" s="121">
        <f>COUNTIF(AB13:AB26,"E")</f>
        <v>0</v>
      </c>
      <c r="AC27" s="110" t="str">
        <f>TEXT(SUM(AC13:AC26),0)</f>
        <v>8</v>
      </c>
      <c r="AD27" s="110" t="str">
        <f>TEXT(SUM(AD13:AD26),0)</f>
        <v>0</v>
      </c>
      <c r="AE27" s="110" t="str">
        <f>TEXT(SUM(AE13:AE26),0)</f>
        <v>0</v>
      </c>
      <c r="AF27" s="126" t="str">
        <f>TEXT(SUM(AF13:AF26),0)</f>
        <v>0</v>
      </c>
    </row>
    <row r="28" spans="1:32" ht="30" customHeight="1">
      <c r="A28" s="76" t="s">
        <v>23</v>
      </c>
      <c r="B28" s="77"/>
      <c r="C28" s="77"/>
      <c r="D28" s="77"/>
      <c r="E28" s="77"/>
      <c r="F28" s="77"/>
      <c r="G28" s="77"/>
      <c r="H28" s="77"/>
      <c r="I28" s="78"/>
      <c r="J28" s="78"/>
      <c r="K28" s="78"/>
      <c r="L28" s="78"/>
      <c r="M28" s="78"/>
      <c r="N28" s="78"/>
      <c r="O28" s="78"/>
      <c r="P28" s="79"/>
      <c r="Q28" s="78"/>
      <c r="R28" s="78"/>
      <c r="S28" s="78"/>
      <c r="T28" s="78"/>
      <c r="U28" s="78"/>
      <c r="V28" s="78"/>
      <c r="W28" s="78"/>
      <c r="X28" s="78"/>
      <c r="Y28" s="78"/>
      <c r="Z28" s="78"/>
      <c r="AA28" s="78"/>
      <c r="AB28" s="78"/>
      <c r="AC28" s="78"/>
      <c r="AD28" s="78"/>
      <c r="AE28" s="78"/>
      <c r="AF28" s="80"/>
    </row>
    <row r="29" spans="1:32" s="26" customFormat="1" ht="24.95" customHeight="1">
      <c r="A29" s="134">
        <v>8</v>
      </c>
      <c r="B29" s="135" t="s">
        <v>75</v>
      </c>
      <c r="C29" s="100">
        <f t="shared" ref="C29" si="9">IF(J29="E",1,0)+IF(P29="E",1,0)+IF(V29="E",1,0)+IF(AB29="E",1,0)</f>
        <v>1</v>
      </c>
      <c r="D29" s="101">
        <f>SUM(E29:H29)</f>
        <v>24</v>
      </c>
      <c r="E29" s="102">
        <f t="shared" ref="E29:H31" si="10">SUM(K29,Q29,W29,AC29)</f>
        <v>12</v>
      </c>
      <c r="F29" s="102">
        <f t="shared" si="10"/>
        <v>0</v>
      </c>
      <c r="G29" s="102">
        <f t="shared" si="10"/>
        <v>12</v>
      </c>
      <c r="H29" s="103">
        <f t="shared" si="10"/>
        <v>0</v>
      </c>
      <c r="I29" s="112">
        <v>5</v>
      </c>
      <c r="J29" s="113" t="s">
        <v>12</v>
      </c>
      <c r="K29" s="114">
        <v>12</v>
      </c>
      <c r="L29" s="114"/>
      <c r="M29" s="114">
        <v>12</v>
      </c>
      <c r="N29" s="115"/>
      <c r="O29" s="112"/>
      <c r="P29" s="113"/>
      <c r="Q29" s="102"/>
      <c r="R29" s="102"/>
      <c r="S29" s="102"/>
      <c r="T29" s="103"/>
      <c r="U29" s="112"/>
      <c r="V29" s="113"/>
      <c r="W29" s="114"/>
      <c r="X29" s="114"/>
      <c r="Y29" s="114"/>
      <c r="Z29" s="115"/>
      <c r="AA29" s="112"/>
      <c r="AB29" s="113"/>
      <c r="AC29" s="102"/>
      <c r="AD29" s="102"/>
      <c r="AE29" s="102"/>
      <c r="AF29" s="124"/>
    </row>
    <row r="30" spans="1:32" s="26" customFormat="1" ht="24.95" customHeight="1">
      <c r="A30" s="129">
        <v>9</v>
      </c>
      <c r="B30" s="136" t="s">
        <v>72</v>
      </c>
      <c r="C30" s="104">
        <f>IF(J30="E",1,0)+IF(P30="E",1,0)+IF(V30="E",1,0)+IF(AB30="E",1,0)</f>
        <v>0</v>
      </c>
      <c r="D30" s="105">
        <f>SUM(E30:H30)</f>
        <v>28</v>
      </c>
      <c r="E30" s="106">
        <f>SUM(K30,Q30,W30,AC30)</f>
        <v>10</v>
      </c>
      <c r="F30" s="106">
        <f>SUM(L30,R30,X30,AD30)</f>
        <v>10</v>
      </c>
      <c r="G30" s="106">
        <f>SUM(M30,S30,Y30,AE30)</f>
        <v>8</v>
      </c>
      <c r="H30" s="107">
        <f>SUM(N30,T30,Z30,AF30)</f>
        <v>0</v>
      </c>
      <c r="I30" s="116">
        <v>4</v>
      </c>
      <c r="J30" s="117"/>
      <c r="K30" s="118">
        <v>10</v>
      </c>
      <c r="L30" s="118">
        <v>10</v>
      </c>
      <c r="M30" s="118">
        <v>8</v>
      </c>
      <c r="N30" s="119"/>
      <c r="O30" s="116"/>
      <c r="P30" s="117"/>
      <c r="Q30" s="106"/>
      <c r="R30" s="106"/>
      <c r="S30" s="106"/>
      <c r="T30" s="107"/>
      <c r="U30" s="116"/>
      <c r="V30" s="117"/>
      <c r="W30" s="118"/>
      <c r="X30" s="118"/>
      <c r="Y30" s="118"/>
      <c r="Z30" s="119"/>
      <c r="AA30" s="116"/>
      <c r="AB30" s="117"/>
      <c r="AC30" s="106"/>
      <c r="AD30" s="106"/>
      <c r="AE30" s="106"/>
      <c r="AF30" s="125"/>
    </row>
    <row r="31" spans="1:32" s="26" customFormat="1" ht="24.95" customHeight="1">
      <c r="A31" s="128">
        <v>10</v>
      </c>
      <c r="B31" s="203" t="s">
        <v>24</v>
      </c>
      <c r="C31" s="204">
        <f>IF(J31="E",1,0)+IF(P31="E",1,0)+IF(V31="E",1,0)+IF(AB31="E",1,0)</f>
        <v>1</v>
      </c>
      <c r="D31" s="205">
        <f>SUM(E31:H31)</f>
        <v>16</v>
      </c>
      <c r="E31" s="206">
        <f t="shared" si="10"/>
        <v>8</v>
      </c>
      <c r="F31" s="206">
        <f t="shared" si="10"/>
        <v>0</v>
      </c>
      <c r="G31" s="206">
        <f t="shared" si="10"/>
        <v>8</v>
      </c>
      <c r="H31" s="207">
        <f t="shared" si="10"/>
        <v>0</v>
      </c>
      <c r="I31" s="208">
        <v>2</v>
      </c>
      <c r="J31" s="209" t="s">
        <v>12</v>
      </c>
      <c r="K31" s="210">
        <v>8</v>
      </c>
      <c r="L31" s="210"/>
      <c r="M31" s="210">
        <v>8</v>
      </c>
      <c r="N31" s="211"/>
      <c r="O31" s="208"/>
      <c r="P31" s="209"/>
      <c r="Q31" s="206"/>
      <c r="R31" s="206"/>
      <c r="S31" s="206"/>
      <c r="T31" s="207"/>
      <c r="U31" s="208"/>
      <c r="V31" s="209"/>
      <c r="W31" s="210"/>
      <c r="X31" s="210"/>
      <c r="Y31" s="210"/>
      <c r="Z31" s="211"/>
      <c r="AA31" s="208"/>
      <c r="AB31" s="209"/>
      <c r="AC31" s="206"/>
      <c r="AD31" s="206"/>
      <c r="AE31" s="206"/>
      <c r="AF31" s="212"/>
    </row>
    <row r="32" spans="1:32" s="26" customFormat="1" ht="24.95" customHeight="1">
      <c r="A32" s="129">
        <v>11</v>
      </c>
      <c r="B32" s="136" t="s">
        <v>97</v>
      </c>
      <c r="C32" s="104">
        <f>IF(J32="E",1,0)+IF(P32="E",1,0)+IF(V32="E",1,0)+IF(AB32="E",1,0)</f>
        <v>0</v>
      </c>
      <c r="D32" s="105">
        <f t="shared" ref="D32:D33" si="11">SUM(E32:H32)</f>
        <v>8</v>
      </c>
      <c r="E32" s="106">
        <f t="shared" ref="E32:H33" si="12">SUM(K32,Q32,W32,AC32)</f>
        <v>0</v>
      </c>
      <c r="F32" s="106">
        <f t="shared" si="12"/>
        <v>0</v>
      </c>
      <c r="G32" s="106">
        <f t="shared" si="12"/>
        <v>8</v>
      </c>
      <c r="H32" s="107">
        <f t="shared" si="12"/>
        <v>0</v>
      </c>
      <c r="I32" s="116">
        <v>1</v>
      </c>
      <c r="J32" s="117"/>
      <c r="K32" s="118"/>
      <c r="L32" s="118"/>
      <c r="M32" s="118">
        <v>8</v>
      </c>
      <c r="N32" s="119"/>
      <c r="O32" s="116"/>
      <c r="P32" s="117"/>
      <c r="Q32" s="106"/>
      <c r="R32" s="106"/>
      <c r="S32" s="106"/>
      <c r="T32" s="107"/>
      <c r="U32" s="116"/>
      <c r="V32" s="117"/>
      <c r="W32" s="118"/>
      <c r="X32" s="118"/>
      <c r="Y32" s="118"/>
      <c r="Z32" s="119"/>
      <c r="AA32" s="116"/>
      <c r="AB32" s="117"/>
      <c r="AC32" s="106"/>
      <c r="AD32" s="106"/>
      <c r="AE32" s="106"/>
      <c r="AF32" s="125"/>
    </row>
    <row r="33" spans="1:32" s="26" customFormat="1" ht="24.95" customHeight="1">
      <c r="A33" s="129">
        <v>12</v>
      </c>
      <c r="B33" s="136" t="s">
        <v>74</v>
      </c>
      <c r="C33" s="104">
        <f>IF(J33="E",1,0)+IF(P33="E",1,0)+IF(V33="E",1,0)+IF(AB33="E",1,0)</f>
        <v>0</v>
      </c>
      <c r="D33" s="105">
        <f t="shared" si="11"/>
        <v>18</v>
      </c>
      <c r="E33" s="106">
        <f t="shared" si="12"/>
        <v>10</v>
      </c>
      <c r="F33" s="106">
        <f t="shared" si="12"/>
        <v>0</v>
      </c>
      <c r="G33" s="106">
        <f t="shared" si="12"/>
        <v>8</v>
      </c>
      <c r="H33" s="107">
        <f t="shared" si="12"/>
        <v>0</v>
      </c>
      <c r="I33" s="116"/>
      <c r="J33" s="117"/>
      <c r="K33" s="118"/>
      <c r="L33" s="118"/>
      <c r="M33" s="118"/>
      <c r="N33" s="119"/>
      <c r="O33" s="116">
        <v>2</v>
      </c>
      <c r="P33" s="117"/>
      <c r="Q33" s="106">
        <v>10</v>
      </c>
      <c r="R33" s="106"/>
      <c r="S33" s="106">
        <v>8</v>
      </c>
      <c r="T33" s="107"/>
      <c r="U33" s="116"/>
      <c r="V33" s="117"/>
      <c r="W33" s="118"/>
      <c r="X33" s="118"/>
      <c r="Y33" s="118"/>
      <c r="Z33" s="119"/>
      <c r="AA33" s="116"/>
      <c r="AB33" s="117"/>
      <c r="AC33" s="106"/>
      <c r="AD33" s="106"/>
      <c r="AE33" s="106"/>
      <c r="AF33" s="125"/>
    </row>
    <row r="34" spans="1:32" s="27" customFormat="1" ht="24.95" customHeight="1">
      <c r="A34" s="137"/>
      <c r="B34" s="132" t="s">
        <v>25</v>
      </c>
      <c r="C34" s="138">
        <f t="shared" ref="C34:I34" si="13">SUM(C29:C33)</f>
        <v>2</v>
      </c>
      <c r="D34" s="139">
        <f t="shared" si="13"/>
        <v>94</v>
      </c>
      <c r="E34" s="140">
        <f t="shared" si="13"/>
        <v>40</v>
      </c>
      <c r="F34" s="140">
        <f t="shared" si="13"/>
        <v>10</v>
      </c>
      <c r="G34" s="140">
        <f t="shared" si="13"/>
        <v>44</v>
      </c>
      <c r="H34" s="141">
        <f t="shared" si="13"/>
        <v>0</v>
      </c>
      <c r="I34" s="142">
        <f t="shared" si="13"/>
        <v>12</v>
      </c>
      <c r="J34" s="143">
        <f>COUNTIF(J29:J33,"E")</f>
        <v>2</v>
      </c>
      <c r="K34" s="144" t="str">
        <f>TEXT(SUM(K29:K33),0)</f>
        <v>30</v>
      </c>
      <c r="L34" s="144" t="str">
        <f>TEXT(SUM(L29:L33),0)</f>
        <v>10</v>
      </c>
      <c r="M34" s="144" t="str">
        <f>TEXT(SUM(M29:M33),0)</f>
        <v>36</v>
      </c>
      <c r="N34" s="145" t="str">
        <f>TEXT(SUM(N29:N33),0)</f>
        <v>0</v>
      </c>
      <c r="O34" s="142">
        <f>SUM(O29:O33)</f>
        <v>2</v>
      </c>
      <c r="P34" s="143">
        <f>COUNTIF(P29:P33,"E")</f>
        <v>0</v>
      </c>
      <c r="Q34" s="140" t="str">
        <f>TEXT(SUM(Q29:Q33),0)</f>
        <v>10</v>
      </c>
      <c r="R34" s="140" t="str">
        <f>TEXT(SUM(R29:R33),0)</f>
        <v>0</v>
      </c>
      <c r="S34" s="140" t="str">
        <f>TEXT(SUM(S29:S33),0)</f>
        <v>8</v>
      </c>
      <c r="T34" s="141" t="str">
        <f>TEXT(SUM(T29:T33),0)</f>
        <v>0</v>
      </c>
      <c r="U34" s="142"/>
      <c r="V34" s="143"/>
      <c r="W34" s="144"/>
      <c r="X34" s="144"/>
      <c r="Y34" s="144"/>
      <c r="Z34" s="145"/>
      <c r="AA34" s="142"/>
      <c r="AB34" s="143"/>
      <c r="AC34" s="140"/>
      <c r="AD34" s="140"/>
      <c r="AE34" s="140"/>
      <c r="AF34" s="146"/>
    </row>
    <row r="35" spans="1:32" s="28" customFormat="1" ht="30" customHeight="1">
      <c r="A35" s="76" t="s">
        <v>26</v>
      </c>
      <c r="B35" s="77"/>
      <c r="C35" s="77"/>
      <c r="D35" s="77"/>
      <c r="E35" s="77"/>
      <c r="F35" s="77"/>
      <c r="G35" s="77"/>
      <c r="H35" s="77"/>
      <c r="I35" s="78"/>
      <c r="J35" s="78"/>
      <c r="K35" s="78"/>
      <c r="L35" s="78"/>
      <c r="M35" s="78"/>
      <c r="N35" s="78"/>
      <c r="O35" s="78"/>
      <c r="P35" s="81"/>
      <c r="Q35" s="78"/>
      <c r="R35" s="78"/>
      <c r="S35" s="78"/>
      <c r="T35" s="78"/>
      <c r="U35" s="78"/>
      <c r="V35" s="78"/>
      <c r="W35" s="78"/>
      <c r="X35" s="78"/>
      <c r="Y35" s="78"/>
      <c r="Z35" s="78"/>
      <c r="AA35" s="78"/>
      <c r="AB35" s="78"/>
      <c r="AC35" s="78"/>
      <c r="AD35" s="78"/>
      <c r="AE35" s="78"/>
      <c r="AF35" s="80"/>
    </row>
    <row r="36" spans="1:32" s="26" customFormat="1" ht="24.95" customHeight="1">
      <c r="A36" s="129">
        <v>13</v>
      </c>
      <c r="B36" s="136" t="s">
        <v>77</v>
      </c>
      <c r="C36" s="104">
        <f t="shared" ref="C36:C41" si="14">IF(J36="E",1,0)+IF(P36="E",1,0)+IF(V36="E",1,0)+IF(AB36="E",1,0)</f>
        <v>1</v>
      </c>
      <c r="D36" s="105">
        <f t="shared" ref="D36:D41" si="15">SUM(E36:H36)</f>
        <v>24</v>
      </c>
      <c r="E36" s="106">
        <f t="shared" ref="E36:H39" si="16">SUM(K36,Q36,W36,AC36)</f>
        <v>12</v>
      </c>
      <c r="F36" s="106">
        <f t="shared" si="16"/>
        <v>0</v>
      </c>
      <c r="G36" s="106">
        <f t="shared" si="16"/>
        <v>12</v>
      </c>
      <c r="H36" s="107">
        <f t="shared" si="16"/>
        <v>0</v>
      </c>
      <c r="I36" s="116"/>
      <c r="J36" s="117"/>
      <c r="K36" s="118"/>
      <c r="L36" s="118"/>
      <c r="M36" s="118"/>
      <c r="N36" s="119"/>
      <c r="O36" s="116">
        <v>4</v>
      </c>
      <c r="P36" s="117" t="s">
        <v>12</v>
      </c>
      <c r="Q36" s="106">
        <v>12</v>
      </c>
      <c r="R36" s="106"/>
      <c r="S36" s="106">
        <v>12</v>
      </c>
      <c r="T36" s="107"/>
      <c r="U36" s="116"/>
      <c r="V36" s="117"/>
      <c r="W36" s="118"/>
      <c r="X36" s="118"/>
      <c r="Y36" s="118"/>
      <c r="Z36" s="119"/>
      <c r="AA36" s="116"/>
      <c r="AB36" s="117"/>
      <c r="AC36" s="106"/>
      <c r="AD36" s="106"/>
      <c r="AE36" s="106"/>
      <c r="AF36" s="125"/>
    </row>
    <row r="37" spans="1:32" s="26" customFormat="1" ht="24.95" customHeight="1">
      <c r="A37" s="129">
        <v>14</v>
      </c>
      <c r="B37" s="136" t="s">
        <v>79</v>
      </c>
      <c r="C37" s="104">
        <f t="shared" si="14"/>
        <v>1</v>
      </c>
      <c r="D37" s="105">
        <f t="shared" si="15"/>
        <v>20</v>
      </c>
      <c r="E37" s="106">
        <f t="shared" si="16"/>
        <v>12</v>
      </c>
      <c r="F37" s="106">
        <f t="shared" si="16"/>
        <v>0</v>
      </c>
      <c r="G37" s="106">
        <f t="shared" si="16"/>
        <v>0</v>
      </c>
      <c r="H37" s="107">
        <f t="shared" si="16"/>
        <v>8</v>
      </c>
      <c r="I37" s="116">
        <v>3</v>
      </c>
      <c r="J37" s="117" t="s">
        <v>12</v>
      </c>
      <c r="K37" s="118">
        <v>12</v>
      </c>
      <c r="L37" s="118"/>
      <c r="M37" s="118"/>
      <c r="N37" s="119">
        <v>8</v>
      </c>
      <c r="O37" s="116"/>
      <c r="P37" s="117"/>
      <c r="Q37" s="106"/>
      <c r="R37" s="106"/>
      <c r="S37" s="106"/>
      <c r="T37" s="107"/>
      <c r="U37" s="116"/>
      <c r="V37" s="117"/>
      <c r="W37" s="118"/>
      <c r="X37" s="118"/>
      <c r="Y37" s="118"/>
      <c r="Z37" s="119"/>
      <c r="AA37" s="116"/>
      <c r="AB37" s="117"/>
      <c r="AC37" s="106"/>
      <c r="AD37" s="106"/>
      <c r="AE37" s="106"/>
      <c r="AF37" s="125"/>
    </row>
    <row r="38" spans="1:32" s="26" customFormat="1" ht="24.95" customHeight="1">
      <c r="A38" s="129">
        <v>15</v>
      </c>
      <c r="B38" s="136" t="s">
        <v>76</v>
      </c>
      <c r="C38" s="104">
        <f t="shared" si="14"/>
        <v>0</v>
      </c>
      <c r="D38" s="105">
        <f t="shared" si="15"/>
        <v>18</v>
      </c>
      <c r="E38" s="106">
        <f t="shared" si="16"/>
        <v>10</v>
      </c>
      <c r="F38" s="106">
        <f t="shared" si="16"/>
        <v>0</v>
      </c>
      <c r="G38" s="106">
        <f t="shared" si="16"/>
        <v>8</v>
      </c>
      <c r="H38" s="107">
        <f t="shared" si="16"/>
        <v>0</v>
      </c>
      <c r="I38" s="116">
        <v>3</v>
      </c>
      <c r="J38" s="117"/>
      <c r="K38" s="118">
        <v>10</v>
      </c>
      <c r="L38" s="118"/>
      <c r="M38" s="118">
        <v>8</v>
      </c>
      <c r="N38" s="119"/>
      <c r="O38" s="116"/>
      <c r="P38" s="117"/>
      <c r="Q38" s="106"/>
      <c r="R38" s="106"/>
      <c r="S38" s="106"/>
      <c r="T38" s="107"/>
      <c r="U38" s="116"/>
      <c r="V38" s="117"/>
      <c r="W38" s="118"/>
      <c r="X38" s="118"/>
      <c r="Y38" s="118"/>
      <c r="Z38" s="119"/>
      <c r="AA38" s="116"/>
      <c r="AB38" s="117"/>
      <c r="AC38" s="106"/>
      <c r="AD38" s="106"/>
      <c r="AE38" s="106"/>
      <c r="AF38" s="125"/>
    </row>
    <row r="39" spans="1:32" s="26" customFormat="1" ht="24.95" customHeight="1">
      <c r="A39" s="129">
        <v>16</v>
      </c>
      <c r="B39" s="136" t="s">
        <v>80</v>
      </c>
      <c r="C39" s="104">
        <f t="shared" si="14"/>
        <v>0</v>
      </c>
      <c r="D39" s="105">
        <f t="shared" si="15"/>
        <v>22</v>
      </c>
      <c r="E39" s="106">
        <f t="shared" si="16"/>
        <v>10</v>
      </c>
      <c r="F39" s="106">
        <f t="shared" si="16"/>
        <v>0</v>
      </c>
      <c r="G39" s="106">
        <f t="shared" si="16"/>
        <v>12</v>
      </c>
      <c r="H39" s="107">
        <f t="shared" si="16"/>
        <v>0</v>
      </c>
      <c r="I39" s="116"/>
      <c r="J39" s="117"/>
      <c r="K39" s="118"/>
      <c r="L39" s="118"/>
      <c r="M39" s="118"/>
      <c r="N39" s="119"/>
      <c r="O39" s="116">
        <v>3</v>
      </c>
      <c r="P39" s="117"/>
      <c r="Q39" s="106">
        <v>10</v>
      </c>
      <c r="R39" s="106"/>
      <c r="S39" s="106">
        <v>12</v>
      </c>
      <c r="T39" s="107"/>
      <c r="U39" s="116"/>
      <c r="V39" s="117"/>
      <c r="W39" s="118"/>
      <c r="X39" s="118"/>
      <c r="Y39" s="118"/>
      <c r="Z39" s="119"/>
      <c r="AA39" s="116"/>
      <c r="AB39" s="117"/>
      <c r="AC39" s="106"/>
      <c r="AD39" s="106"/>
      <c r="AE39" s="106"/>
      <c r="AF39" s="125"/>
    </row>
    <row r="40" spans="1:32" s="26" customFormat="1" ht="24.95" customHeight="1">
      <c r="A40" s="128">
        <v>17</v>
      </c>
      <c r="B40" s="203" t="s">
        <v>73</v>
      </c>
      <c r="C40" s="204">
        <f t="shared" si="14"/>
        <v>0</v>
      </c>
      <c r="D40" s="205">
        <f t="shared" si="15"/>
        <v>20</v>
      </c>
      <c r="E40" s="206">
        <f t="shared" ref="E40:H40" si="17">SUM(K40,Q40,W40,AC40)</f>
        <v>12</v>
      </c>
      <c r="F40" s="206">
        <f t="shared" si="17"/>
        <v>0</v>
      </c>
      <c r="G40" s="206">
        <f t="shared" si="17"/>
        <v>8</v>
      </c>
      <c r="H40" s="207">
        <f t="shared" si="17"/>
        <v>0</v>
      </c>
      <c r="I40" s="208"/>
      <c r="J40" s="209"/>
      <c r="K40" s="210"/>
      <c r="L40" s="210"/>
      <c r="M40" s="210"/>
      <c r="N40" s="211"/>
      <c r="O40" s="208">
        <v>3</v>
      </c>
      <c r="P40" s="209"/>
      <c r="Q40" s="206">
        <v>12</v>
      </c>
      <c r="R40" s="206"/>
      <c r="S40" s="206">
        <v>8</v>
      </c>
      <c r="T40" s="207"/>
      <c r="U40" s="208"/>
      <c r="V40" s="209"/>
      <c r="W40" s="210"/>
      <c r="X40" s="210"/>
      <c r="Y40" s="210"/>
      <c r="Z40" s="211"/>
      <c r="AA40" s="208"/>
      <c r="AB40" s="209"/>
      <c r="AC40" s="206"/>
      <c r="AD40" s="206"/>
      <c r="AE40" s="206"/>
      <c r="AF40" s="212"/>
    </row>
    <row r="41" spans="1:32" s="26" customFormat="1" ht="24.95" customHeight="1">
      <c r="A41" s="129">
        <v>18</v>
      </c>
      <c r="B41" s="136" t="s">
        <v>49</v>
      </c>
      <c r="C41" s="104">
        <f t="shared" si="14"/>
        <v>0</v>
      </c>
      <c r="D41" s="105">
        <f t="shared" si="15"/>
        <v>26</v>
      </c>
      <c r="E41" s="106">
        <f>SUM(K41,Q41,W41,AC41)</f>
        <v>10</v>
      </c>
      <c r="F41" s="106">
        <f>SUM(L41,R41,X41,AD41)</f>
        <v>8</v>
      </c>
      <c r="G41" s="106">
        <f>SUM(M41,S41,Y41,AE41)</f>
        <v>8</v>
      </c>
      <c r="H41" s="107">
        <f>SUM(N41,T41,Z41,AF41)</f>
        <v>0</v>
      </c>
      <c r="I41" s="116"/>
      <c r="J41" s="117"/>
      <c r="K41" s="118"/>
      <c r="L41" s="118"/>
      <c r="M41" s="118"/>
      <c r="N41" s="119"/>
      <c r="O41" s="116">
        <v>3</v>
      </c>
      <c r="P41" s="117"/>
      <c r="Q41" s="106">
        <v>10</v>
      </c>
      <c r="R41" s="106">
        <v>8</v>
      </c>
      <c r="S41" s="106">
        <v>8</v>
      </c>
      <c r="T41" s="107"/>
      <c r="U41" s="116"/>
      <c r="V41" s="117"/>
      <c r="W41" s="118"/>
      <c r="X41" s="118"/>
      <c r="Y41" s="118"/>
      <c r="Z41" s="119"/>
      <c r="AA41" s="116"/>
      <c r="AB41" s="117"/>
      <c r="AC41" s="106"/>
      <c r="AD41" s="106"/>
      <c r="AE41" s="106"/>
      <c r="AF41" s="125"/>
    </row>
    <row r="42" spans="1:32" s="26" customFormat="1" ht="24.95" customHeight="1">
      <c r="A42" s="129">
        <v>19</v>
      </c>
      <c r="B42" s="136" t="s">
        <v>37</v>
      </c>
      <c r="C42" s="104">
        <f t="shared" ref="C42:C43" si="18">IF(J42="E",1,0)+IF(P42="E",1,0)+IF(V42="E",1,0)+IF(AB42="E",1,0)</f>
        <v>1</v>
      </c>
      <c r="D42" s="105">
        <f t="shared" ref="D42:D43" si="19">SUM(E42:H42)</f>
        <v>16</v>
      </c>
      <c r="E42" s="106">
        <f t="shared" ref="E42:H43" si="20">SUM(K42,Q42,W42,AC42)</f>
        <v>8</v>
      </c>
      <c r="F42" s="106">
        <f t="shared" si="20"/>
        <v>0</v>
      </c>
      <c r="G42" s="106">
        <f t="shared" si="20"/>
        <v>8</v>
      </c>
      <c r="H42" s="107">
        <f t="shared" si="20"/>
        <v>0</v>
      </c>
      <c r="I42" s="116"/>
      <c r="J42" s="117"/>
      <c r="K42" s="118"/>
      <c r="L42" s="118"/>
      <c r="M42" s="118"/>
      <c r="N42" s="119"/>
      <c r="O42" s="116">
        <v>2</v>
      </c>
      <c r="P42" s="117" t="s">
        <v>12</v>
      </c>
      <c r="Q42" s="106">
        <v>8</v>
      </c>
      <c r="R42" s="106"/>
      <c r="S42" s="106">
        <v>8</v>
      </c>
      <c r="T42" s="107"/>
      <c r="U42" s="116"/>
      <c r="V42" s="117"/>
      <c r="W42" s="118"/>
      <c r="X42" s="118"/>
      <c r="Y42" s="118"/>
      <c r="Z42" s="119"/>
      <c r="AA42" s="116"/>
      <c r="AB42" s="117"/>
      <c r="AC42" s="106"/>
      <c r="AD42" s="106"/>
      <c r="AE42" s="106"/>
      <c r="AF42" s="125"/>
    </row>
    <row r="43" spans="1:32" s="26" customFormat="1" ht="24.95" customHeight="1">
      <c r="A43" s="129">
        <v>20</v>
      </c>
      <c r="B43" s="136" t="s">
        <v>78</v>
      </c>
      <c r="C43" s="104">
        <f t="shared" si="18"/>
        <v>1</v>
      </c>
      <c r="D43" s="105">
        <f t="shared" si="19"/>
        <v>16</v>
      </c>
      <c r="E43" s="106">
        <f t="shared" si="20"/>
        <v>8</v>
      </c>
      <c r="F43" s="106">
        <f t="shared" si="20"/>
        <v>0</v>
      </c>
      <c r="G43" s="106">
        <f t="shared" si="20"/>
        <v>8</v>
      </c>
      <c r="H43" s="107">
        <f t="shared" si="20"/>
        <v>0</v>
      </c>
      <c r="I43" s="116"/>
      <c r="J43" s="117"/>
      <c r="K43" s="118"/>
      <c r="L43" s="118"/>
      <c r="M43" s="118"/>
      <c r="N43" s="119"/>
      <c r="O43" s="116">
        <v>2</v>
      </c>
      <c r="P43" s="117" t="s">
        <v>12</v>
      </c>
      <c r="Q43" s="106">
        <v>8</v>
      </c>
      <c r="R43" s="106"/>
      <c r="S43" s="106">
        <v>8</v>
      </c>
      <c r="T43" s="107"/>
      <c r="U43" s="116"/>
      <c r="V43" s="117"/>
      <c r="W43" s="118"/>
      <c r="X43" s="118"/>
      <c r="Y43" s="118"/>
      <c r="Z43" s="119"/>
      <c r="AA43" s="116"/>
      <c r="AB43" s="117"/>
      <c r="AC43" s="106"/>
      <c r="AD43" s="106"/>
      <c r="AE43" s="106"/>
      <c r="AF43" s="125"/>
    </row>
    <row r="44" spans="1:32" s="26" customFormat="1" ht="24.95" customHeight="1">
      <c r="A44" s="129">
        <v>21</v>
      </c>
      <c r="B44" s="136" t="s">
        <v>82</v>
      </c>
      <c r="C44" s="104">
        <f t="shared" ref="C44" si="21">IF(J44="E",1,0)+IF(P44="E",1,0)+IF(V44="E",1,0)+IF(AB44="E",1,0)</f>
        <v>0</v>
      </c>
      <c r="D44" s="105">
        <f t="shared" ref="D44" si="22">SUM(E44:H44)</f>
        <v>18</v>
      </c>
      <c r="E44" s="106">
        <f t="shared" ref="E44" si="23">SUM(K44,Q44,W44,AC44)</f>
        <v>10</v>
      </c>
      <c r="F44" s="106">
        <f t="shared" ref="F44" si="24">SUM(L44,R44,X44,AD44)</f>
        <v>0</v>
      </c>
      <c r="G44" s="106">
        <f t="shared" ref="G44" si="25">SUM(M44,S44,Y44,AE44)</f>
        <v>8</v>
      </c>
      <c r="H44" s="107">
        <f t="shared" ref="H44" si="26">SUM(N44,T44,Z44,AF44)</f>
        <v>0</v>
      </c>
      <c r="I44" s="116"/>
      <c r="J44" s="117"/>
      <c r="K44" s="118"/>
      <c r="L44" s="118"/>
      <c r="M44" s="118"/>
      <c r="N44" s="119"/>
      <c r="O44" s="116"/>
      <c r="P44" s="117"/>
      <c r="Q44" s="106"/>
      <c r="R44" s="106"/>
      <c r="S44" s="106"/>
      <c r="T44" s="107"/>
      <c r="U44" s="116">
        <v>2</v>
      </c>
      <c r="V44" s="117"/>
      <c r="W44" s="118">
        <v>10</v>
      </c>
      <c r="X44" s="118"/>
      <c r="Y44" s="118">
        <v>8</v>
      </c>
      <c r="Z44" s="119"/>
      <c r="AA44" s="116"/>
      <c r="AB44" s="117"/>
      <c r="AC44" s="106"/>
      <c r="AD44" s="106"/>
      <c r="AE44" s="106"/>
      <c r="AF44" s="125"/>
    </row>
    <row r="45" spans="1:32" s="26" customFormat="1" ht="24.95" customHeight="1">
      <c r="A45" s="129">
        <v>22</v>
      </c>
      <c r="B45" s="136" t="s">
        <v>81</v>
      </c>
      <c r="C45" s="104">
        <f>IF(J45="E",1,0)+IF(P45="E",1,0)+IF(V45="E",1,0)+IF(AB45="E",1,0)</f>
        <v>0</v>
      </c>
      <c r="D45" s="105">
        <f>SUM(E45:H45)</f>
        <v>20</v>
      </c>
      <c r="E45" s="106">
        <f>SUM(K45,Q45,W45,AC45)</f>
        <v>12</v>
      </c>
      <c r="F45" s="106">
        <f>SUM(L45,R45,X45,AD45)</f>
        <v>0</v>
      </c>
      <c r="G45" s="106">
        <f>SUM(M45,S45,Y45,AE45)</f>
        <v>8</v>
      </c>
      <c r="H45" s="107">
        <f>SUM(N45,T45,Z45,AF45)</f>
        <v>0</v>
      </c>
      <c r="I45" s="116"/>
      <c r="J45" s="117"/>
      <c r="K45" s="118"/>
      <c r="L45" s="118"/>
      <c r="M45" s="118"/>
      <c r="N45" s="119"/>
      <c r="O45" s="116">
        <v>3</v>
      </c>
      <c r="P45" s="117"/>
      <c r="Q45" s="106">
        <v>12</v>
      </c>
      <c r="R45" s="106"/>
      <c r="S45" s="106">
        <v>8</v>
      </c>
      <c r="T45" s="107"/>
      <c r="U45" s="116"/>
      <c r="V45" s="117"/>
      <c r="W45" s="118"/>
      <c r="X45" s="118"/>
      <c r="Y45" s="118"/>
      <c r="Z45" s="119"/>
      <c r="AA45" s="116"/>
      <c r="AB45" s="117"/>
      <c r="AC45" s="106"/>
      <c r="AD45" s="106"/>
      <c r="AE45" s="106"/>
      <c r="AF45" s="125"/>
    </row>
    <row r="46" spans="1:32" s="29" customFormat="1" ht="24.95" customHeight="1">
      <c r="A46" s="147"/>
      <c r="B46" s="148" t="s">
        <v>27</v>
      </c>
      <c r="C46" s="151">
        <f t="shared" ref="C46:I46" si="27">SUM(C36:C45)</f>
        <v>4</v>
      </c>
      <c r="D46" s="152">
        <f t="shared" si="27"/>
        <v>200</v>
      </c>
      <c r="E46" s="153">
        <f t="shared" si="27"/>
        <v>104</v>
      </c>
      <c r="F46" s="153">
        <f t="shared" si="27"/>
        <v>8</v>
      </c>
      <c r="G46" s="153">
        <f t="shared" si="27"/>
        <v>80</v>
      </c>
      <c r="H46" s="154">
        <f t="shared" si="27"/>
        <v>8</v>
      </c>
      <c r="I46" s="149">
        <f t="shared" si="27"/>
        <v>6</v>
      </c>
      <c r="J46" s="121">
        <f>COUNTIF(J36:J45,"E")</f>
        <v>1</v>
      </c>
      <c r="K46" s="150" t="str">
        <f>TEXT(SUM(K36:K45),0)</f>
        <v>22</v>
      </c>
      <c r="L46" s="150" t="str">
        <f>TEXT(SUM(L36:L45),0)</f>
        <v>0</v>
      </c>
      <c r="M46" s="150" t="str">
        <f>TEXT(SUM(M36:M45),0)</f>
        <v>8</v>
      </c>
      <c r="N46" s="150" t="str">
        <f>TEXT(SUM(N36:N45),0)</f>
        <v>8</v>
      </c>
      <c r="O46" s="149">
        <f>SUM(O36:O45)</f>
        <v>20</v>
      </c>
      <c r="P46" s="121">
        <f>COUNTIF(P36:P45,"E")</f>
        <v>3</v>
      </c>
      <c r="Q46" s="155" t="str">
        <f>TEXT(SUM(Q36:Q45),0)</f>
        <v>72</v>
      </c>
      <c r="R46" s="155" t="str">
        <f>TEXT(SUM(R36:R45),0)</f>
        <v>8</v>
      </c>
      <c r="S46" s="155" t="str">
        <f>TEXT(SUM(S36:S45),0)</f>
        <v>64</v>
      </c>
      <c r="T46" s="156" t="str">
        <f>TEXT(SUM(T36:T45),0)</f>
        <v>0</v>
      </c>
      <c r="U46" s="149">
        <f>SUM(U36:U45)</f>
        <v>2</v>
      </c>
      <c r="V46" s="121">
        <f>COUNTIF(V36:V45,"E")</f>
        <v>0</v>
      </c>
      <c r="W46" s="157" t="str">
        <f>TEXT(SUM(W36:W45),0)</f>
        <v>10</v>
      </c>
      <c r="X46" s="157" t="str">
        <f>TEXT(SUM(X36:X45),0)</f>
        <v>0</v>
      </c>
      <c r="Y46" s="157" t="str">
        <f>TEXT(SUM(Y36:Y45),0)</f>
        <v>8</v>
      </c>
      <c r="Z46" s="158" t="str">
        <f>TEXT(SUM(Z36:Z45),0)</f>
        <v>0</v>
      </c>
      <c r="AA46" s="149">
        <f t="shared" ref="AA46" si="28">SUM(AA36:AA45)</f>
        <v>0</v>
      </c>
      <c r="AB46" s="121">
        <f>COUNTIF(AB36:AB45,"E")</f>
        <v>0</v>
      </c>
      <c r="AC46" s="155" t="str">
        <f>TEXT(SUM(AC36:AC45),0)</f>
        <v>0</v>
      </c>
      <c r="AD46" s="155" t="str">
        <f>TEXT(SUM(AD36:AD45),0)</f>
        <v>0</v>
      </c>
      <c r="AE46" s="155" t="str">
        <f>TEXT(SUM(AE36:AE45),0)</f>
        <v>0</v>
      </c>
      <c r="AF46" s="159" t="str">
        <f>TEXT(SUM(AF36:AF45),0)</f>
        <v>0</v>
      </c>
    </row>
    <row r="47" spans="1:32" ht="20.100000000000001" customHeight="1">
      <c r="A47" s="218" t="s">
        <v>38</v>
      </c>
      <c r="B47" s="219"/>
      <c r="C47" s="93"/>
      <c r="D47" s="36"/>
      <c r="E47" s="37" t="s">
        <v>17</v>
      </c>
      <c r="F47" s="37" t="s">
        <v>18</v>
      </c>
      <c r="G47" s="37" t="s">
        <v>19</v>
      </c>
      <c r="H47" s="37" t="s">
        <v>20</v>
      </c>
      <c r="I47" s="39"/>
      <c r="J47" s="38"/>
      <c r="K47" s="37" t="s">
        <v>17</v>
      </c>
      <c r="L47" s="37" t="s">
        <v>18</v>
      </c>
      <c r="M47" s="37" t="s">
        <v>19</v>
      </c>
      <c r="N47" s="40" t="s">
        <v>20</v>
      </c>
      <c r="O47" s="40"/>
      <c r="P47" s="38"/>
      <c r="Q47" s="37" t="s">
        <v>17</v>
      </c>
      <c r="R47" s="37" t="s">
        <v>18</v>
      </c>
      <c r="S47" s="37" t="s">
        <v>19</v>
      </c>
      <c r="T47" s="37" t="s">
        <v>20</v>
      </c>
      <c r="U47" s="40"/>
      <c r="V47" s="38"/>
      <c r="W47" s="37" t="s">
        <v>17</v>
      </c>
      <c r="X47" s="37" t="s">
        <v>18</v>
      </c>
      <c r="Y47" s="37" t="s">
        <v>19</v>
      </c>
      <c r="Z47" s="37" t="s">
        <v>20</v>
      </c>
      <c r="AA47" s="39"/>
      <c r="AB47" s="38"/>
      <c r="AC47" s="37" t="s">
        <v>17</v>
      </c>
      <c r="AD47" s="37" t="s">
        <v>18</v>
      </c>
      <c r="AE47" s="37" t="s">
        <v>19</v>
      </c>
      <c r="AF47" s="41" t="s">
        <v>20</v>
      </c>
    </row>
    <row r="48" spans="1:32" ht="45" customHeight="1">
      <c r="A48" s="220"/>
      <c r="B48" s="221"/>
      <c r="C48" s="89">
        <f t="shared" ref="C48:H48" si="29">C27+C34+C46</f>
        <v>6</v>
      </c>
      <c r="D48" s="87">
        <f t="shared" si="29"/>
        <v>378</v>
      </c>
      <c r="E48" s="88">
        <f t="shared" si="29"/>
        <v>188</v>
      </c>
      <c r="F48" s="88">
        <f t="shared" si="29"/>
        <v>48</v>
      </c>
      <c r="G48" s="88">
        <f t="shared" si="29"/>
        <v>132</v>
      </c>
      <c r="H48" s="88">
        <f t="shared" si="29"/>
        <v>10</v>
      </c>
      <c r="I48" s="92">
        <f t="shared" ref="I48:AF48" si="30">VALUE(I27)+VALUE(I34)+VALUE(I46)</f>
        <v>22</v>
      </c>
      <c r="J48" s="89">
        <f t="shared" si="30"/>
        <v>3</v>
      </c>
      <c r="K48" s="88">
        <f t="shared" si="30"/>
        <v>76</v>
      </c>
      <c r="L48" s="88">
        <f t="shared" si="30"/>
        <v>10</v>
      </c>
      <c r="M48" s="88">
        <f t="shared" si="30"/>
        <v>52</v>
      </c>
      <c r="N48" s="94">
        <f t="shared" si="30"/>
        <v>8</v>
      </c>
      <c r="O48" s="95">
        <f t="shared" si="30"/>
        <v>22</v>
      </c>
      <c r="P48" s="89">
        <f t="shared" si="30"/>
        <v>3</v>
      </c>
      <c r="Q48" s="88">
        <f t="shared" si="30"/>
        <v>82</v>
      </c>
      <c r="R48" s="88">
        <f t="shared" si="30"/>
        <v>8</v>
      </c>
      <c r="S48" s="88">
        <f t="shared" si="30"/>
        <v>72</v>
      </c>
      <c r="T48" s="88">
        <f t="shared" si="30"/>
        <v>0</v>
      </c>
      <c r="U48" s="95">
        <f t="shared" si="30"/>
        <v>6</v>
      </c>
      <c r="V48" s="89">
        <f t="shared" si="30"/>
        <v>0</v>
      </c>
      <c r="W48" s="88">
        <f t="shared" si="30"/>
        <v>22</v>
      </c>
      <c r="X48" s="88">
        <f t="shared" si="30"/>
        <v>30</v>
      </c>
      <c r="Y48" s="88">
        <f t="shared" si="30"/>
        <v>8</v>
      </c>
      <c r="Z48" s="88">
        <f t="shared" si="30"/>
        <v>2</v>
      </c>
      <c r="AA48" s="90">
        <f t="shared" si="30"/>
        <v>1</v>
      </c>
      <c r="AB48" s="89">
        <f t="shared" si="30"/>
        <v>0</v>
      </c>
      <c r="AC48" s="88">
        <f t="shared" si="30"/>
        <v>8</v>
      </c>
      <c r="AD48" s="88">
        <f t="shared" si="30"/>
        <v>0</v>
      </c>
      <c r="AE48" s="88">
        <f t="shared" si="30"/>
        <v>0</v>
      </c>
      <c r="AF48" s="91">
        <f t="shared" si="30"/>
        <v>0</v>
      </c>
    </row>
    <row r="49" spans="1:32" s="28" customFormat="1" ht="20.100000000000001" customHeight="1" thickBot="1">
      <c r="A49" s="42"/>
      <c r="B49" s="43"/>
      <c r="C49" s="43"/>
      <c r="D49" s="43" t="s">
        <v>28</v>
      </c>
      <c r="E49" s="43"/>
      <c r="F49" s="43"/>
      <c r="G49" s="43"/>
      <c r="H49" s="43"/>
      <c r="I49" s="43"/>
      <c r="J49" s="43"/>
      <c r="K49" s="82"/>
      <c r="L49" s="83">
        <f>VALUE(K48)+VALUE(L48)+VALUE(M48)+VALUE(N48)</f>
        <v>146</v>
      </c>
      <c r="M49" s="84"/>
      <c r="N49" s="85"/>
      <c r="O49" s="44"/>
      <c r="P49" s="43"/>
      <c r="Q49" s="82"/>
      <c r="R49" s="83">
        <f>VALUE(Q48)+VALUE(R48)+VALUE(S48)+VALUE(T48)</f>
        <v>162</v>
      </c>
      <c r="S49" s="84"/>
      <c r="T49" s="85"/>
      <c r="U49" s="44"/>
      <c r="V49" s="43"/>
      <c r="W49" s="82"/>
      <c r="X49" s="83"/>
      <c r="Y49" s="84"/>
      <c r="Z49" s="85"/>
      <c r="AA49" s="44"/>
      <c r="AB49" s="43"/>
      <c r="AC49" s="82"/>
      <c r="AD49" s="84"/>
      <c r="AE49" s="84"/>
      <c r="AF49" s="86"/>
    </row>
    <row r="50" spans="1:32" s="35" customFormat="1" ht="5.0999999999999996" customHeight="1">
      <c r="A50" s="30"/>
      <c r="B50" s="31"/>
      <c r="C50" s="32"/>
      <c r="D50" s="32"/>
      <c r="E50" s="32"/>
      <c r="F50" s="32"/>
      <c r="G50" s="32"/>
      <c r="H50" s="32"/>
      <c r="I50" s="33"/>
      <c r="J50" s="33"/>
      <c r="K50" s="34"/>
      <c r="L50" s="34"/>
      <c r="M50" s="34"/>
      <c r="N50" s="34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F50" s="45"/>
    </row>
    <row r="51" spans="1:32" s="28" customFormat="1" ht="30" customHeight="1">
      <c r="A51" s="76" t="s">
        <v>39</v>
      </c>
      <c r="B51" s="77"/>
      <c r="C51" s="77"/>
      <c r="D51" s="77"/>
      <c r="E51" s="77"/>
      <c r="F51" s="77"/>
      <c r="G51" s="77"/>
      <c r="H51" s="77"/>
      <c r="I51" s="78"/>
      <c r="J51" s="78"/>
      <c r="K51" s="78"/>
      <c r="L51" s="78"/>
      <c r="M51" s="78"/>
      <c r="N51" s="78"/>
      <c r="O51" s="78"/>
      <c r="P51" s="81"/>
      <c r="Q51" s="78"/>
      <c r="R51" s="78"/>
      <c r="S51" s="78"/>
      <c r="T51" s="78"/>
      <c r="U51" s="78"/>
      <c r="V51" s="78"/>
      <c r="W51" s="78"/>
      <c r="X51" s="78"/>
      <c r="Y51" s="78"/>
      <c r="Z51" s="78"/>
      <c r="AA51" s="78"/>
      <c r="AB51" s="78"/>
      <c r="AC51" s="78"/>
      <c r="AD51" s="78"/>
      <c r="AE51" s="78"/>
      <c r="AF51" s="80"/>
    </row>
    <row r="52" spans="1:32" s="26" customFormat="1" ht="24.95" customHeight="1">
      <c r="A52" s="134">
        <v>23</v>
      </c>
      <c r="B52" s="135" t="s">
        <v>57</v>
      </c>
      <c r="C52" s="100">
        <f t="shared" ref="C52:C59" si="31">IF(J52="E",1,0)+IF(P52="E",1,0)+IF(V52="E",1,0)+IF(AB52="E",1,0)</f>
        <v>0</v>
      </c>
      <c r="D52" s="101">
        <f t="shared" ref="D52:D68" si="32">SUM(E52:H52)</f>
        <v>20</v>
      </c>
      <c r="E52" s="102">
        <f t="shared" ref="E52:H52" si="33">SUM(K52,Q52,W52,AC52)</f>
        <v>0</v>
      </c>
      <c r="F52" s="102">
        <f t="shared" si="33"/>
        <v>0</v>
      </c>
      <c r="G52" s="102">
        <f t="shared" si="33"/>
        <v>0</v>
      </c>
      <c r="H52" s="103">
        <f t="shared" si="33"/>
        <v>20</v>
      </c>
      <c r="I52" s="112"/>
      <c r="J52" s="113"/>
      <c r="K52" s="114"/>
      <c r="L52" s="114"/>
      <c r="M52" s="114"/>
      <c r="N52" s="115"/>
      <c r="O52" s="112"/>
      <c r="P52" s="113"/>
      <c r="Q52" s="102"/>
      <c r="R52" s="102"/>
      <c r="S52" s="102"/>
      <c r="T52" s="103"/>
      <c r="U52" s="112">
        <v>4</v>
      </c>
      <c r="V52" s="113"/>
      <c r="W52" s="114"/>
      <c r="X52" s="114"/>
      <c r="Y52" s="114"/>
      <c r="Z52" s="115">
        <v>20</v>
      </c>
      <c r="AA52" s="112"/>
      <c r="AB52" s="113"/>
      <c r="AC52" s="102"/>
      <c r="AD52" s="102"/>
      <c r="AE52" s="102"/>
      <c r="AF52" s="124"/>
    </row>
    <row r="53" spans="1:32" s="26" customFormat="1" ht="24.95" customHeight="1">
      <c r="A53" s="129">
        <v>24</v>
      </c>
      <c r="B53" s="136" t="s">
        <v>41</v>
      </c>
      <c r="C53" s="104">
        <f>IF(J53="E",1,0)+IF(P53="E",1,0)+IF(V53="E",1,0)+IF(AB53="E",1,0)</f>
        <v>0</v>
      </c>
      <c r="D53" s="105">
        <f t="shared" si="32"/>
        <v>20</v>
      </c>
      <c r="E53" s="106">
        <f t="shared" ref="E53:E68" si="34">SUM(K53,Q53,W53,AC53)</f>
        <v>12</v>
      </c>
      <c r="F53" s="106">
        <f t="shared" ref="F53:F68" si="35">SUM(L53,R53,X53,AD53)</f>
        <v>0</v>
      </c>
      <c r="G53" s="106">
        <f t="shared" ref="G53:G68" si="36">SUM(M53,S53,Y53,AE53)</f>
        <v>0</v>
      </c>
      <c r="H53" s="107">
        <f t="shared" ref="H53:H68" si="37">SUM(N53,T53,Z53,AF53)</f>
        <v>8</v>
      </c>
      <c r="I53" s="116"/>
      <c r="J53" s="117"/>
      <c r="K53" s="118"/>
      <c r="L53" s="118"/>
      <c r="M53" s="118"/>
      <c r="N53" s="119"/>
      <c r="O53" s="116"/>
      <c r="P53" s="117"/>
      <c r="Q53" s="106"/>
      <c r="R53" s="106"/>
      <c r="S53" s="106"/>
      <c r="T53" s="107"/>
      <c r="U53" s="116">
        <v>4</v>
      </c>
      <c r="V53" s="117"/>
      <c r="W53" s="118">
        <v>12</v>
      </c>
      <c r="X53" s="118"/>
      <c r="Y53" s="118"/>
      <c r="Z53" s="119">
        <v>8</v>
      </c>
      <c r="AA53" s="116"/>
      <c r="AB53" s="117"/>
      <c r="AC53" s="106"/>
      <c r="AD53" s="106"/>
      <c r="AE53" s="106"/>
      <c r="AF53" s="125"/>
    </row>
    <row r="54" spans="1:32" s="26" customFormat="1" ht="24.95" customHeight="1">
      <c r="A54" s="129">
        <v>25</v>
      </c>
      <c r="B54" s="136" t="s">
        <v>84</v>
      </c>
      <c r="C54" s="104">
        <f>IF(J54="E",1,0)+IF(P54="E",1,0)+IF(V54="E",1,0)+IF(AB54="E",1,0)</f>
        <v>0</v>
      </c>
      <c r="D54" s="105">
        <f>SUM(E54:H54)</f>
        <v>18</v>
      </c>
      <c r="E54" s="106">
        <f t="shared" ref="E54:H55" si="38">SUM(K54,Q54,W54,AC54)</f>
        <v>10</v>
      </c>
      <c r="F54" s="106">
        <f t="shared" si="38"/>
        <v>0</v>
      </c>
      <c r="G54" s="106">
        <f t="shared" si="38"/>
        <v>8</v>
      </c>
      <c r="H54" s="107">
        <f t="shared" si="38"/>
        <v>0</v>
      </c>
      <c r="I54" s="116"/>
      <c r="J54" s="117"/>
      <c r="K54" s="118"/>
      <c r="L54" s="118"/>
      <c r="M54" s="118"/>
      <c r="N54" s="119"/>
      <c r="O54" s="116"/>
      <c r="P54" s="117"/>
      <c r="Q54" s="106"/>
      <c r="R54" s="106"/>
      <c r="S54" s="106"/>
      <c r="T54" s="107"/>
      <c r="U54" s="116">
        <v>3</v>
      </c>
      <c r="V54" s="117"/>
      <c r="W54" s="118">
        <v>10</v>
      </c>
      <c r="X54" s="118"/>
      <c r="Y54" s="118">
        <v>8</v>
      </c>
      <c r="Z54" s="119"/>
      <c r="AA54" s="116"/>
      <c r="AB54" s="117"/>
      <c r="AC54" s="106"/>
      <c r="AD54" s="106"/>
      <c r="AE54" s="106"/>
      <c r="AF54" s="125"/>
    </row>
    <row r="55" spans="1:32" s="26" customFormat="1" ht="24.95" customHeight="1">
      <c r="A55" s="129">
        <v>26</v>
      </c>
      <c r="B55" s="136" t="s">
        <v>96</v>
      </c>
      <c r="C55" s="104">
        <f>IF(J55="E",1,0)+IF(P55="E",1,0)+IF(V55="E",1,0)+IF(AB55="E",1,0)</f>
        <v>0</v>
      </c>
      <c r="D55" s="105">
        <f>SUM(E55:H55)</f>
        <v>18</v>
      </c>
      <c r="E55" s="106">
        <f t="shared" si="38"/>
        <v>10</v>
      </c>
      <c r="F55" s="106">
        <f t="shared" si="38"/>
        <v>0</v>
      </c>
      <c r="G55" s="106">
        <f t="shared" si="38"/>
        <v>0</v>
      </c>
      <c r="H55" s="107">
        <f t="shared" si="38"/>
        <v>8</v>
      </c>
      <c r="I55" s="116"/>
      <c r="J55" s="117"/>
      <c r="K55" s="118"/>
      <c r="L55" s="118"/>
      <c r="M55" s="118"/>
      <c r="N55" s="119"/>
      <c r="O55" s="116"/>
      <c r="P55" s="117"/>
      <c r="Q55" s="106"/>
      <c r="R55" s="106"/>
      <c r="S55" s="106"/>
      <c r="T55" s="107"/>
      <c r="U55" s="116">
        <v>2</v>
      </c>
      <c r="V55" s="117"/>
      <c r="W55" s="118">
        <v>10</v>
      </c>
      <c r="X55" s="118"/>
      <c r="Y55" s="118"/>
      <c r="Z55" s="119">
        <v>8</v>
      </c>
      <c r="AA55" s="116"/>
      <c r="AB55" s="117"/>
      <c r="AC55" s="106"/>
      <c r="AD55" s="106"/>
      <c r="AE55" s="106"/>
      <c r="AF55" s="125"/>
    </row>
    <row r="56" spans="1:32" s="26" customFormat="1" ht="24.95" customHeight="1">
      <c r="A56" s="129">
        <v>27</v>
      </c>
      <c r="B56" s="136" t="s">
        <v>83</v>
      </c>
      <c r="C56" s="104">
        <f>IF(J56="E",1,0)+IF(P56="E",1,0)+IF(V56="E",1,0)+IF(AB56="E",1,0)</f>
        <v>1</v>
      </c>
      <c r="D56" s="105">
        <f t="shared" si="32"/>
        <v>20</v>
      </c>
      <c r="E56" s="106">
        <f t="shared" si="34"/>
        <v>12</v>
      </c>
      <c r="F56" s="106">
        <f t="shared" si="35"/>
        <v>0</v>
      </c>
      <c r="G56" s="106">
        <f t="shared" si="36"/>
        <v>0</v>
      </c>
      <c r="H56" s="107">
        <f t="shared" si="37"/>
        <v>8</v>
      </c>
      <c r="I56" s="116"/>
      <c r="J56" s="117"/>
      <c r="K56" s="118"/>
      <c r="L56" s="118"/>
      <c r="M56" s="118"/>
      <c r="N56" s="119"/>
      <c r="O56" s="116"/>
      <c r="P56" s="117"/>
      <c r="Q56" s="106"/>
      <c r="R56" s="106"/>
      <c r="S56" s="106"/>
      <c r="T56" s="107"/>
      <c r="U56" s="116">
        <v>2</v>
      </c>
      <c r="V56" s="117" t="s">
        <v>12</v>
      </c>
      <c r="W56" s="118">
        <v>12</v>
      </c>
      <c r="X56" s="118"/>
      <c r="Y56" s="118"/>
      <c r="Z56" s="119">
        <v>8</v>
      </c>
      <c r="AA56" s="116"/>
      <c r="AB56" s="117"/>
      <c r="AC56" s="106"/>
      <c r="AD56" s="106"/>
      <c r="AE56" s="106"/>
      <c r="AF56" s="125"/>
    </row>
    <row r="57" spans="1:32" s="26" customFormat="1" ht="24.95" customHeight="1">
      <c r="A57" s="129">
        <v>28</v>
      </c>
      <c r="B57" s="136" t="s">
        <v>85</v>
      </c>
      <c r="C57" s="104">
        <f t="shared" si="31"/>
        <v>0</v>
      </c>
      <c r="D57" s="105">
        <f t="shared" si="32"/>
        <v>8</v>
      </c>
      <c r="E57" s="106">
        <f t="shared" si="34"/>
        <v>0</v>
      </c>
      <c r="F57" s="106">
        <f t="shared" si="35"/>
        <v>0</v>
      </c>
      <c r="G57" s="106">
        <f t="shared" si="36"/>
        <v>0</v>
      </c>
      <c r="H57" s="107">
        <f t="shared" si="37"/>
        <v>8</v>
      </c>
      <c r="I57" s="116"/>
      <c r="J57" s="117"/>
      <c r="K57" s="118"/>
      <c r="L57" s="118"/>
      <c r="M57" s="118"/>
      <c r="N57" s="119"/>
      <c r="O57" s="116"/>
      <c r="P57" s="117"/>
      <c r="Q57" s="106"/>
      <c r="R57" s="106"/>
      <c r="S57" s="106"/>
      <c r="T57" s="107"/>
      <c r="U57" s="116">
        <v>1</v>
      </c>
      <c r="V57" s="117"/>
      <c r="W57" s="118"/>
      <c r="X57" s="118"/>
      <c r="Y57" s="118"/>
      <c r="Z57" s="119">
        <v>8</v>
      </c>
      <c r="AA57" s="116"/>
      <c r="AB57" s="117"/>
      <c r="AC57" s="106"/>
      <c r="AD57" s="106"/>
      <c r="AE57" s="106"/>
      <c r="AF57" s="125"/>
    </row>
    <row r="58" spans="1:32" s="26" customFormat="1" ht="24.95" customHeight="1">
      <c r="A58" s="129">
        <v>29</v>
      </c>
      <c r="B58" s="136" t="s">
        <v>30</v>
      </c>
      <c r="C58" s="104">
        <f>IF(J58="E",1,0)+IF(P58="E",1,0)+IF(V58="E",1,0)+IF(AB58="E",1,0)</f>
        <v>0</v>
      </c>
      <c r="D58" s="105">
        <f t="shared" si="32"/>
        <v>40</v>
      </c>
      <c r="E58" s="106">
        <f t="shared" si="34"/>
        <v>0</v>
      </c>
      <c r="F58" s="106">
        <f t="shared" si="35"/>
        <v>0</v>
      </c>
      <c r="G58" s="106">
        <f t="shared" si="36"/>
        <v>0</v>
      </c>
      <c r="H58" s="107">
        <f t="shared" si="37"/>
        <v>40</v>
      </c>
      <c r="I58" s="116"/>
      <c r="J58" s="117"/>
      <c r="K58" s="118"/>
      <c r="L58" s="118"/>
      <c r="M58" s="118"/>
      <c r="N58" s="119"/>
      <c r="O58" s="116"/>
      <c r="P58" s="117"/>
      <c r="Q58" s="106"/>
      <c r="R58" s="106"/>
      <c r="S58" s="106"/>
      <c r="T58" s="107"/>
      <c r="U58" s="116"/>
      <c r="V58" s="117"/>
      <c r="W58" s="118"/>
      <c r="X58" s="118"/>
      <c r="Y58" s="118"/>
      <c r="Z58" s="119"/>
      <c r="AA58" s="116">
        <v>11</v>
      </c>
      <c r="AB58" s="117"/>
      <c r="AC58" s="106"/>
      <c r="AD58" s="106"/>
      <c r="AE58" s="106"/>
      <c r="AF58" s="125">
        <v>40</v>
      </c>
    </row>
    <row r="59" spans="1:32" s="26" customFormat="1" ht="24.95" customHeight="1">
      <c r="A59" s="129">
        <v>30</v>
      </c>
      <c r="B59" s="136" t="s">
        <v>29</v>
      </c>
      <c r="C59" s="104">
        <f t="shared" si="31"/>
        <v>0</v>
      </c>
      <c r="D59" s="105">
        <f t="shared" si="32"/>
        <v>16</v>
      </c>
      <c r="E59" s="106">
        <f t="shared" si="34"/>
        <v>0</v>
      </c>
      <c r="F59" s="106">
        <f t="shared" si="35"/>
        <v>0</v>
      </c>
      <c r="G59" s="106">
        <f t="shared" si="36"/>
        <v>0</v>
      </c>
      <c r="H59" s="107">
        <f t="shared" si="37"/>
        <v>16</v>
      </c>
      <c r="I59" s="116"/>
      <c r="J59" s="117"/>
      <c r="K59" s="118"/>
      <c r="L59" s="118"/>
      <c r="M59" s="118"/>
      <c r="N59" s="119"/>
      <c r="O59" s="116"/>
      <c r="P59" s="117"/>
      <c r="Q59" s="106"/>
      <c r="R59" s="106"/>
      <c r="S59" s="106"/>
      <c r="T59" s="107"/>
      <c r="U59" s="116"/>
      <c r="V59" s="117"/>
      <c r="W59" s="118"/>
      <c r="X59" s="118"/>
      <c r="Y59" s="118"/>
      <c r="Z59" s="119"/>
      <c r="AA59" s="116">
        <v>3</v>
      </c>
      <c r="AB59" s="117"/>
      <c r="AC59" s="106"/>
      <c r="AD59" s="106"/>
      <c r="AE59" s="106"/>
      <c r="AF59" s="125">
        <v>16</v>
      </c>
    </row>
    <row r="60" spans="1:32" s="26" customFormat="1" ht="24.95" customHeight="1">
      <c r="A60" s="129">
        <v>31</v>
      </c>
      <c r="B60" s="136" t="s">
        <v>86</v>
      </c>
      <c r="C60" s="104"/>
      <c r="D60" s="105">
        <f t="shared" si="32"/>
        <v>20</v>
      </c>
      <c r="E60" s="106">
        <f t="shared" si="34"/>
        <v>0</v>
      </c>
      <c r="F60" s="106">
        <f t="shared" si="35"/>
        <v>0</v>
      </c>
      <c r="G60" s="106">
        <f t="shared" si="36"/>
        <v>20</v>
      </c>
      <c r="H60" s="107">
        <f t="shared" si="37"/>
        <v>0</v>
      </c>
      <c r="I60" s="116"/>
      <c r="J60" s="117"/>
      <c r="K60" s="118"/>
      <c r="L60" s="118"/>
      <c r="M60" s="118"/>
      <c r="N60" s="119"/>
      <c r="O60" s="116"/>
      <c r="P60" s="117"/>
      <c r="Q60" s="106"/>
      <c r="R60" s="106"/>
      <c r="S60" s="106"/>
      <c r="T60" s="107"/>
      <c r="U60" s="116"/>
      <c r="V60" s="117"/>
      <c r="W60" s="118"/>
      <c r="X60" s="118"/>
      <c r="Y60" s="118"/>
      <c r="Z60" s="119"/>
      <c r="AA60" s="116">
        <v>3</v>
      </c>
      <c r="AB60" s="117"/>
      <c r="AC60" s="106"/>
      <c r="AD60" s="106"/>
      <c r="AE60" s="106">
        <v>20</v>
      </c>
      <c r="AF60" s="125"/>
    </row>
    <row r="61" spans="1:32" s="26" customFormat="1" ht="24.95" customHeight="1">
      <c r="A61" s="162">
        <v>32</v>
      </c>
      <c r="B61" s="163" t="s">
        <v>87</v>
      </c>
      <c r="C61" s="104"/>
      <c r="D61" s="105">
        <f t="shared" si="32"/>
        <v>16</v>
      </c>
      <c r="E61" s="106">
        <f t="shared" si="34"/>
        <v>8</v>
      </c>
      <c r="F61" s="106">
        <f t="shared" si="35"/>
        <v>0</v>
      </c>
      <c r="G61" s="106">
        <f t="shared" si="36"/>
        <v>0</v>
      </c>
      <c r="H61" s="107">
        <f t="shared" si="37"/>
        <v>8</v>
      </c>
      <c r="I61" s="116"/>
      <c r="J61" s="117"/>
      <c r="K61" s="118"/>
      <c r="L61" s="118"/>
      <c r="M61" s="118"/>
      <c r="N61" s="119"/>
      <c r="O61" s="116"/>
      <c r="P61" s="117"/>
      <c r="Q61" s="106"/>
      <c r="R61" s="106"/>
      <c r="S61" s="106"/>
      <c r="T61" s="107"/>
      <c r="U61" s="116"/>
      <c r="V61" s="117"/>
      <c r="W61" s="118"/>
      <c r="X61" s="118"/>
      <c r="Y61" s="118"/>
      <c r="Z61" s="119"/>
      <c r="AA61" s="116">
        <v>2</v>
      </c>
      <c r="AB61" s="117"/>
      <c r="AC61" s="106">
        <v>8</v>
      </c>
      <c r="AD61" s="106"/>
      <c r="AE61" s="106"/>
      <c r="AF61" s="125">
        <v>8</v>
      </c>
    </row>
    <row r="62" spans="1:32" s="26" customFormat="1" ht="24.95" customHeight="1">
      <c r="A62" s="56"/>
      <c r="B62" s="165" t="s">
        <v>42</v>
      </c>
      <c r="C62" s="104"/>
      <c r="D62" s="105">
        <f t="shared" si="32"/>
        <v>0</v>
      </c>
      <c r="E62" s="106">
        <f t="shared" si="34"/>
        <v>0</v>
      </c>
      <c r="F62" s="106">
        <f t="shared" si="35"/>
        <v>0</v>
      </c>
      <c r="G62" s="106">
        <f t="shared" si="36"/>
        <v>0</v>
      </c>
      <c r="H62" s="107">
        <f t="shared" si="37"/>
        <v>0</v>
      </c>
      <c r="I62" s="116"/>
      <c r="J62" s="117"/>
      <c r="K62" s="118"/>
      <c r="L62" s="118"/>
      <c r="M62" s="118"/>
      <c r="N62" s="119"/>
      <c r="O62" s="116"/>
      <c r="P62" s="117"/>
      <c r="Q62" s="106"/>
      <c r="R62" s="106"/>
      <c r="S62" s="106"/>
      <c r="T62" s="107"/>
      <c r="U62" s="116"/>
      <c r="V62" s="117"/>
      <c r="W62" s="118"/>
      <c r="X62" s="118"/>
      <c r="Y62" s="118"/>
      <c r="Z62" s="119"/>
      <c r="AA62" s="116"/>
      <c r="AB62" s="117"/>
      <c r="AC62" s="106"/>
      <c r="AD62" s="106"/>
      <c r="AE62" s="106"/>
      <c r="AF62" s="125"/>
    </row>
    <row r="63" spans="1:32" s="26" customFormat="1" ht="24.95" customHeight="1">
      <c r="A63" s="128"/>
      <c r="B63" s="166" t="s">
        <v>55</v>
      </c>
      <c r="C63" s="104"/>
      <c r="D63" s="105">
        <f t="shared" si="32"/>
        <v>0</v>
      </c>
      <c r="E63" s="106">
        <f t="shared" si="34"/>
        <v>0</v>
      </c>
      <c r="F63" s="106">
        <f t="shared" si="35"/>
        <v>0</v>
      </c>
      <c r="G63" s="106">
        <f t="shared" si="36"/>
        <v>0</v>
      </c>
      <c r="H63" s="107">
        <f t="shared" si="37"/>
        <v>0</v>
      </c>
      <c r="I63" s="116"/>
      <c r="J63" s="117"/>
      <c r="K63" s="118"/>
      <c r="L63" s="118"/>
      <c r="M63" s="118"/>
      <c r="N63" s="119"/>
      <c r="O63" s="116"/>
      <c r="P63" s="117"/>
      <c r="Q63" s="106"/>
      <c r="R63" s="106"/>
      <c r="S63" s="106"/>
      <c r="T63" s="107"/>
      <c r="U63" s="116"/>
      <c r="V63" s="117"/>
      <c r="W63" s="118"/>
      <c r="X63" s="118"/>
      <c r="Y63" s="118"/>
      <c r="Z63" s="119"/>
      <c r="AA63" s="116"/>
      <c r="AB63" s="117"/>
      <c r="AC63" s="106"/>
      <c r="AD63" s="106"/>
      <c r="AE63" s="106"/>
      <c r="AF63" s="125"/>
    </row>
    <row r="64" spans="1:32" s="26" customFormat="1" ht="24.95" customHeight="1">
      <c r="A64" s="162">
        <v>33</v>
      </c>
      <c r="B64" s="163" t="s">
        <v>88</v>
      </c>
      <c r="C64" s="104"/>
      <c r="D64" s="105">
        <f t="shared" si="32"/>
        <v>16</v>
      </c>
      <c r="E64" s="106">
        <f t="shared" si="34"/>
        <v>8</v>
      </c>
      <c r="F64" s="106">
        <f t="shared" si="35"/>
        <v>8</v>
      </c>
      <c r="G64" s="106">
        <f t="shared" si="36"/>
        <v>0</v>
      </c>
      <c r="H64" s="107">
        <f t="shared" si="37"/>
        <v>0</v>
      </c>
      <c r="I64" s="116"/>
      <c r="J64" s="117"/>
      <c r="K64" s="118"/>
      <c r="L64" s="118"/>
      <c r="M64" s="118"/>
      <c r="N64" s="119"/>
      <c r="O64" s="116"/>
      <c r="P64" s="117"/>
      <c r="Q64" s="106"/>
      <c r="R64" s="106"/>
      <c r="S64" s="106"/>
      <c r="T64" s="107"/>
      <c r="U64" s="116"/>
      <c r="V64" s="117"/>
      <c r="W64" s="118"/>
      <c r="X64" s="118"/>
      <c r="Y64" s="118"/>
      <c r="Z64" s="119"/>
      <c r="AA64" s="116">
        <v>2</v>
      </c>
      <c r="AB64" s="117"/>
      <c r="AC64" s="106">
        <v>8</v>
      </c>
      <c r="AD64" s="106">
        <v>8</v>
      </c>
      <c r="AE64" s="106"/>
      <c r="AF64" s="125"/>
    </row>
    <row r="65" spans="1:32" s="26" customFormat="1" ht="24.95" customHeight="1">
      <c r="A65" s="56"/>
      <c r="B65" s="165" t="s">
        <v>44</v>
      </c>
      <c r="C65" s="104"/>
      <c r="D65" s="105">
        <f t="shared" si="32"/>
        <v>0</v>
      </c>
      <c r="E65" s="106">
        <f t="shared" si="34"/>
        <v>0</v>
      </c>
      <c r="F65" s="106">
        <f t="shared" si="35"/>
        <v>0</v>
      </c>
      <c r="G65" s="106">
        <f t="shared" si="36"/>
        <v>0</v>
      </c>
      <c r="H65" s="107">
        <f t="shared" si="37"/>
        <v>0</v>
      </c>
      <c r="I65" s="116"/>
      <c r="J65" s="117"/>
      <c r="K65" s="118"/>
      <c r="L65" s="118"/>
      <c r="M65" s="118"/>
      <c r="N65" s="119"/>
      <c r="O65" s="116"/>
      <c r="P65" s="117"/>
      <c r="Q65" s="106"/>
      <c r="R65" s="106"/>
      <c r="S65" s="106"/>
      <c r="T65" s="107"/>
      <c r="U65" s="116"/>
      <c r="V65" s="117"/>
      <c r="W65" s="118"/>
      <c r="X65" s="118"/>
      <c r="Y65" s="118"/>
      <c r="Z65" s="119"/>
      <c r="AA65" s="116"/>
      <c r="AB65" s="117"/>
      <c r="AC65" s="106"/>
      <c r="AD65" s="106"/>
      <c r="AE65" s="106"/>
      <c r="AF65" s="125"/>
    </row>
    <row r="66" spans="1:32" s="26" customFormat="1" ht="24.95" customHeight="1">
      <c r="A66" s="164"/>
      <c r="B66" s="167" t="s">
        <v>45</v>
      </c>
      <c r="C66" s="104">
        <f>IF(J66="E",1,0)+IF(P66="E",1,0)+IF(V66="E",1,0)+IF(AB66="E",1,0)</f>
        <v>0</v>
      </c>
      <c r="D66" s="105">
        <f t="shared" si="32"/>
        <v>0</v>
      </c>
      <c r="E66" s="106">
        <f t="shared" si="34"/>
        <v>0</v>
      </c>
      <c r="F66" s="106">
        <f t="shared" si="35"/>
        <v>0</v>
      </c>
      <c r="G66" s="106">
        <f t="shared" si="36"/>
        <v>0</v>
      </c>
      <c r="H66" s="107">
        <f t="shared" si="37"/>
        <v>0</v>
      </c>
      <c r="I66" s="116"/>
      <c r="J66" s="117"/>
      <c r="K66" s="118"/>
      <c r="L66" s="118"/>
      <c r="M66" s="118"/>
      <c r="N66" s="119"/>
      <c r="O66" s="116"/>
      <c r="P66" s="117"/>
      <c r="Q66" s="106"/>
      <c r="R66" s="106"/>
      <c r="S66" s="106"/>
      <c r="T66" s="107"/>
      <c r="U66" s="116"/>
      <c r="V66" s="117"/>
      <c r="W66" s="118"/>
      <c r="X66" s="118"/>
      <c r="Y66" s="118"/>
      <c r="Z66" s="119"/>
      <c r="AA66" s="116"/>
      <c r="AB66" s="117"/>
      <c r="AC66" s="106"/>
      <c r="AD66" s="106"/>
      <c r="AE66" s="106"/>
      <c r="AF66" s="125"/>
    </row>
    <row r="67" spans="1:32" s="26" customFormat="1" ht="24.95" customHeight="1">
      <c r="A67" s="162">
        <v>34</v>
      </c>
      <c r="B67" s="163" t="s">
        <v>89</v>
      </c>
      <c r="C67" s="104"/>
      <c r="D67" s="105">
        <f t="shared" si="32"/>
        <v>16</v>
      </c>
      <c r="E67" s="106">
        <f t="shared" si="34"/>
        <v>8</v>
      </c>
      <c r="F67" s="106">
        <f t="shared" si="35"/>
        <v>0</v>
      </c>
      <c r="G67" s="106">
        <f t="shared" si="36"/>
        <v>8</v>
      </c>
      <c r="H67" s="107">
        <f t="shared" si="37"/>
        <v>0</v>
      </c>
      <c r="I67" s="116"/>
      <c r="J67" s="117"/>
      <c r="K67" s="118"/>
      <c r="L67" s="118"/>
      <c r="M67" s="118"/>
      <c r="N67" s="119"/>
      <c r="O67" s="116"/>
      <c r="P67" s="117"/>
      <c r="Q67" s="106"/>
      <c r="R67" s="106"/>
      <c r="S67" s="106"/>
      <c r="T67" s="107"/>
      <c r="U67" s="116"/>
      <c r="V67" s="117"/>
      <c r="W67" s="118"/>
      <c r="X67" s="118"/>
      <c r="Y67" s="118"/>
      <c r="Z67" s="119"/>
      <c r="AA67" s="116">
        <v>2</v>
      </c>
      <c r="AB67" s="117"/>
      <c r="AC67" s="106">
        <v>8</v>
      </c>
      <c r="AD67" s="106"/>
      <c r="AE67" s="106">
        <v>8</v>
      </c>
      <c r="AF67" s="125"/>
    </row>
    <row r="68" spans="1:32" s="26" customFormat="1" ht="24.95" customHeight="1">
      <c r="A68" s="56"/>
      <c r="B68" s="165" t="s">
        <v>31</v>
      </c>
      <c r="C68" s="104"/>
      <c r="D68" s="105">
        <f t="shared" si="32"/>
        <v>0</v>
      </c>
      <c r="E68" s="106">
        <f t="shared" si="34"/>
        <v>0</v>
      </c>
      <c r="F68" s="106">
        <f t="shared" si="35"/>
        <v>0</v>
      </c>
      <c r="G68" s="106">
        <f t="shared" si="36"/>
        <v>0</v>
      </c>
      <c r="H68" s="107">
        <f t="shared" si="37"/>
        <v>0</v>
      </c>
      <c r="I68" s="116"/>
      <c r="J68" s="117"/>
      <c r="K68" s="118"/>
      <c r="L68" s="118"/>
      <c r="M68" s="118"/>
      <c r="N68" s="119"/>
      <c r="O68" s="116"/>
      <c r="P68" s="117"/>
      <c r="Q68" s="106"/>
      <c r="R68" s="106"/>
      <c r="S68" s="106"/>
      <c r="T68" s="107"/>
      <c r="U68" s="116"/>
      <c r="V68" s="117"/>
      <c r="W68" s="118"/>
      <c r="X68" s="118"/>
      <c r="Y68" s="118"/>
      <c r="Z68" s="119"/>
      <c r="AA68" s="116"/>
      <c r="AB68" s="117"/>
      <c r="AC68" s="106"/>
      <c r="AD68" s="106"/>
      <c r="AE68" s="106"/>
      <c r="AF68" s="125"/>
    </row>
    <row r="69" spans="1:32" s="26" customFormat="1" ht="24.95" customHeight="1">
      <c r="A69" s="56"/>
      <c r="B69" s="165" t="s">
        <v>46</v>
      </c>
      <c r="C69" s="104"/>
      <c r="D69" s="105"/>
      <c r="E69" s="106"/>
      <c r="F69" s="106"/>
      <c r="G69" s="106"/>
      <c r="H69" s="107"/>
      <c r="I69" s="116"/>
      <c r="J69" s="117"/>
      <c r="K69" s="118"/>
      <c r="L69" s="118"/>
      <c r="M69" s="118"/>
      <c r="N69" s="119"/>
      <c r="O69" s="116"/>
      <c r="P69" s="117"/>
      <c r="Q69" s="106"/>
      <c r="R69" s="106"/>
      <c r="S69" s="106"/>
      <c r="T69" s="107"/>
      <c r="U69" s="116"/>
      <c r="V69" s="117"/>
      <c r="W69" s="118"/>
      <c r="X69" s="118"/>
      <c r="Y69" s="118"/>
      <c r="Z69" s="119"/>
      <c r="AA69" s="116"/>
      <c r="AB69" s="117"/>
      <c r="AC69" s="106"/>
      <c r="AD69" s="106"/>
      <c r="AE69" s="106"/>
      <c r="AF69" s="125"/>
    </row>
    <row r="70" spans="1:32" s="46" customFormat="1" ht="24.95" customHeight="1">
      <c r="A70" s="160"/>
      <c r="B70" s="161" t="s">
        <v>32</v>
      </c>
      <c r="C70" s="168">
        <f t="shared" ref="C70:H70" si="39">SUM(C52:C69)</f>
        <v>1</v>
      </c>
      <c r="D70" s="169">
        <f t="shared" si="39"/>
        <v>228</v>
      </c>
      <c r="E70" s="170">
        <f t="shared" si="39"/>
        <v>68</v>
      </c>
      <c r="F70" s="170">
        <f t="shared" si="39"/>
        <v>8</v>
      </c>
      <c r="G70" s="170">
        <f t="shared" si="39"/>
        <v>36</v>
      </c>
      <c r="H70" s="171">
        <f t="shared" si="39"/>
        <v>116</v>
      </c>
      <c r="I70" s="172"/>
      <c r="J70" s="173"/>
      <c r="K70" s="174"/>
      <c r="L70" s="174"/>
      <c r="M70" s="174"/>
      <c r="N70" s="175"/>
      <c r="O70" s="172"/>
      <c r="P70" s="173"/>
      <c r="Q70" s="176"/>
      <c r="R70" s="176"/>
      <c r="S70" s="176"/>
      <c r="T70" s="177"/>
      <c r="U70" s="172">
        <f>SUM(U52:U69)</f>
        <v>16</v>
      </c>
      <c r="V70" s="173">
        <f>COUNTIF(V52:V69,"E")</f>
        <v>1</v>
      </c>
      <c r="W70" s="174" t="str">
        <f>TEXT(SUM(W52:W69),0)</f>
        <v>44</v>
      </c>
      <c r="X70" s="174" t="str">
        <f>TEXT(SUM(X52:X69),0)</f>
        <v>0</v>
      </c>
      <c r="Y70" s="174" t="str">
        <f>TEXT(SUM(Y52:Y69),0)</f>
        <v>8</v>
      </c>
      <c r="Z70" s="175" t="str">
        <f>TEXT(SUM(Z52:Z69),0)</f>
        <v>52</v>
      </c>
      <c r="AA70" s="172">
        <f>SUM(AA52:AA69)</f>
        <v>23</v>
      </c>
      <c r="AB70" s="173">
        <f>COUNTIF(AB52:AB69,"E")</f>
        <v>0</v>
      </c>
      <c r="AC70" s="176" t="str">
        <f>TEXT(SUM(AC52:AC69),0)</f>
        <v>24</v>
      </c>
      <c r="AD70" s="176" t="str">
        <f>TEXT(SUM(AD52:AD69),0)</f>
        <v>8</v>
      </c>
      <c r="AE70" s="176" t="str">
        <f>TEXT(SUM(AE52:AE69),0)</f>
        <v>28</v>
      </c>
      <c r="AF70" s="178" t="str">
        <f>TEXT(SUM(AF52:AF69),0)</f>
        <v>64</v>
      </c>
    </row>
    <row r="71" spans="1:32" ht="20.100000000000001" customHeight="1">
      <c r="A71" s="222" t="s">
        <v>91</v>
      </c>
      <c r="B71" s="223"/>
      <c r="C71" s="93"/>
      <c r="D71" s="36"/>
      <c r="E71" s="37" t="s">
        <v>17</v>
      </c>
      <c r="F71" s="37" t="s">
        <v>18</v>
      </c>
      <c r="G71" s="37" t="s">
        <v>19</v>
      </c>
      <c r="H71" s="37" t="s">
        <v>20</v>
      </c>
      <c r="I71" s="39"/>
      <c r="J71" s="38"/>
      <c r="K71" s="37" t="s">
        <v>17</v>
      </c>
      <c r="L71" s="37" t="s">
        <v>18</v>
      </c>
      <c r="M71" s="37" t="s">
        <v>19</v>
      </c>
      <c r="N71" s="40" t="s">
        <v>20</v>
      </c>
      <c r="O71" s="40"/>
      <c r="P71" s="38"/>
      <c r="Q71" s="37" t="s">
        <v>17</v>
      </c>
      <c r="R71" s="37" t="s">
        <v>18</v>
      </c>
      <c r="S71" s="37" t="s">
        <v>19</v>
      </c>
      <c r="T71" s="37" t="s">
        <v>20</v>
      </c>
      <c r="U71" s="39"/>
      <c r="V71" s="38"/>
      <c r="W71" s="37" t="s">
        <v>17</v>
      </c>
      <c r="X71" s="37" t="s">
        <v>18</v>
      </c>
      <c r="Y71" s="37" t="s">
        <v>19</v>
      </c>
      <c r="Z71" s="40" t="s">
        <v>20</v>
      </c>
      <c r="AA71" s="40"/>
      <c r="AB71" s="38"/>
      <c r="AC71" s="37" t="s">
        <v>17</v>
      </c>
      <c r="AD71" s="37" t="s">
        <v>18</v>
      </c>
      <c r="AE71" s="37" t="s">
        <v>19</v>
      </c>
      <c r="AF71" s="41" t="s">
        <v>20</v>
      </c>
    </row>
    <row r="72" spans="1:32" ht="45" customHeight="1">
      <c r="A72" s="224"/>
      <c r="B72" s="225"/>
      <c r="C72" s="89">
        <f t="shared" ref="C72:H72" si="40">C70+C48</f>
        <v>7</v>
      </c>
      <c r="D72" s="87">
        <f t="shared" si="40"/>
        <v>606</v>
      </c>
      <c r="E72" s="88">
        <f t="shared" si="40"/>
        <v>256</v>
      </c>
      <c r="F72" s="88">
        <f t="shared" si="40"/>
        <v>56</v>
      </c>
      <c r="G72" s="88">
        <f t="shared" si="40"/>
        <v>168</v>
      </c>
      <c r="H72" s="88">
        <f t="shared" si="40"/>
        <v>126</v>
      </c>
      <c r="I72" s="92">
        <f>I48+I70</f>
        <v>22</v>
      </c>
      <c r="J72" s="89">
        <f>J48+J70</f>
        <v>3</v>
      </c>
      <c r="K72" s="88">
        <f>VALUE(K48)+VALUE(K70)</f>
        <v>76</v>
      </c>
      <c r="L72" s="88">
        <f>VALUE(L48)+VALUE(L70)</f>
        <v>10</v>
      </c>
      <c r="M72" s="88">
        <f>VALUE(M48)+VALUE(M70)</f>
        <v>52</v>
      </c>
      <c r="N72" s="94">
        <f>VALUE(N48)+VALUE(N70)</f>
        <v>8</v>
      </c>
      <c r="O72" s="95">
        <f>O48+O70</f>
        <v>22</v>
      </c>
      <c r="P72" s="89">
        <f>P48+P70</f>
        <v>3</v>
      </c>
      <c r="Q72" s="88">
        <f>VALUE(Q48)+VALUE(Q70)</f>
        <v>82</v>
      </c>
      <c r="R72" s="88">
        <f>VALUE(R48)+VALUE(R70)</f>
        <v>8</v>
      </c>
      <c r="S72" s="88">
        <f>VALUE(S48)+VALUE(S70)</f>
        <v>72</v>
      </c>
      <c r="T72" s="88">
        <f>VALUE(T48)+VALUE(T70)</f>
        <v>0</v>
      </c>
      <c r="U72" s="90">
        <f>U48+U70</f>
        <v>22</v>
      </c>
      <c r="V72" s="89">
        <f>V48+V70</f>
        <v>1</v>
      </c>
      <c r="W72" s="88">
        <f>VALUE(W48)+VALUE(W70)</f>
        <v>66</v>
      </c>
      <c r="X72" s="88">
        <f>VALUE(X48)+VALUE(X70)</f>
        <v>30</v>
      </c>
      <c r="Y72" s="88">
        <f>VALUE(Y48)+VALUE(Y70)</f>
        <v>16</v>
      </c>
      <c r="Z72" s="94">
        <f>VALUE(Z48)+VALUE(Z70)</f>
        <v>54</v>
      </c>
      <c r="AA72" s="95">
        <f>AA48+AA70</f>
        <v>24</v>
      </c>
      <c r="AB72" s="89">
        <f>AB48+AB70</f>
        <v>0</v>
      </c>
      <c r="AC72" s="88">
        <f>VALUE(AC48)+VALUE(AC70)</f>
        <v>32</v>
      </c>
      <c r="AD72" s="88">
        <f>VALUE(AD48)+VALUE(AD70)</f>
        <v>8</v>
      </c>
      <c r="AE72" s="88">
        <f>VALUE(AE48)+VALUE(AE70)</f>
        <v>28</v>
      </c>
      <c r="AF72" s="91">
        <f>VALUE(AF48)+VALUE(AF70)</f>
        <v>64</v>
      </c>
    </row>
    <row r="73" spans="1:32" s="28" customFormat="1" ht="20.100000000000001" customHeight="1" thickBot="1">
      <c r="A73" s="42"/>
      <c r="B73" s="43"/>
      <c r="C73" s="43"/>
      <c r="D73" s="43" t="s">
        <v>28</v>
      </c>
      <c r="E73" s="43"/>
      <c r="F73" s="43"/>
      <c r="G73" s="43"/>
      <c r="H73" s="43"/>
      <c r="I73" s="43"/>
      <c r="J73" s="43"/>
      <c r="K73" s="82"/>
      <c r="L73" s="83">
        <f>VALUE(K72)+VALUE(L72)+VALUE(M72)+VALUE(N72)</f>
        <v>146</v>
      </c>
      <c r="M73" s="84"/>
      <c r="N73" s="85"/>
      <c r="O73" s="44"/>
      <c r="P73" s="43"/>
      <c r="Q73" s="82"/>
      <c r="R73" s="83">
        <f>VALUE(Q72)+VALUE(R72)+VALUE(S72)+VALUE(T72)</f>
        <v>162</v>
      </c>
      <c r="S73" s="84"/>
      <c r="T73" s="85"/>
      <c r="U73" s="44"/>
      <c r="V73" s="43"/>
      <c r="W73" s="82"/>
      <c r="X73" s="83">
        <f>VALUE(W72)+VALUE(X72)+VALUE(Y72)+VALUE(Z72)</f>
        <v>166</v>
      </c>
      <c r="Y73" s="84"/>
      <c r="Z73" s="85"/>
      <c r="AA73" s="44"/>
      <c r="AB73" s="43"/>
      <c r="AC73" s="82"/>
      <c r="AD73" s="83">
        <f>VALUE(AC72)+VALUE(AD72)+VALUE(AE72)+VALUE(AF72)</f>
        <v>132</v>
      </c>
      <c r="AE73" s="84"/>
      <c r="AF73" s="86"/>
    </row>
    <row r="74" spans="1:32" s="28" customFormat="1" ht="5.0999999999999996" customHeight="1">
      <c r="A74" s="42"/>
      <c r="B74" s="43"/>
      <c r="C74" s="43"/>
      <c r="D74" s="43"/>
      <c r="E74" s="43"/>
      <c r="F74" s="43"/>
      <c r="G74" s="43"/>
      <c r="H74" s="43"/>
      <c r="I74" s="43"/>
      <c r="J74" s="43"/>
      <c r="K74" s="43"/>
      <c r="L74" s="47"/>
      <c r="M74" s="48"/>
      <c r="N74" s="43"/>
      <c r="O74" s="43"/>
      <c r="P74" s="43"/>
      <c r="Q74" s="43"/>
      <c r="R74" s="47"/>
      <c r="S74" s="48"/>
      <c r="T74" s="43"/>
      <c r="U74" s="43"/>
      <c r="V74" s="43"/>
      <c r="W74" s="43"/>
      <c r="X74" s="47"/>
      <c r="Y74" s="48"/>
      <c r="Z74" s="43"/>
      <c r="AA74" s="43"/>
      <c r="AB74" s="43"/>
      <c r="AC74" s="43"/>
      <c r="AD74" s="48"/>
      <c r="AE74" s="48"/>
      <c r="AF74" s="49"/>
    </row>
    <row r="75" spans="1:32" s="28" customFormat="1" ht="30" customHeight="1">
      <c r="A75" s="76" t="s">
        <v>47</v>
      </c>
      <c r="B75" s="77"/>
      <c r="C75" s="77"/>
      <c r="D75" s="77"/>
      <c r="E75" s="77"/>
      <c r="F75" s="77"/>
      <c r="G75" s="77"/>
      <c r="H75" s="77"/>
      <c r="I75" s="77"/>
      <c r="J75" s="77"/>
      <c r="K75" s="77"/>
      <c r="L75" s="77"/>
      <c r="M75" s="77"/>
      <c r="N75" s="77"/>
      <c r="O75" s="78"/>
      <c r="P75" s="81"/>
      <c r="Q75" s="78"/>
      <c r="R75" s="78"/>
      <c r="S75" s="78"/>
      <c r="T75" s="78"/>
      <c r="U75" s="78"/>
      <c r="V75" s="78"/>
      <c r="W75" s="78"/>
      <c r="X75" s="78"/>
      <c r="Y75" s="78"/>
      <c r="Z75" s="78"/>
      <c r="AA75" s="78"/>
      <c r="AB75" s="78"/>
      <c r="AC75" s="78"/>
      <c r="AD75" s="78"/>
      <c r="AE75" s="78"/>
      <c r="AF75" s="80"/>
    </row>
    <row r="76" spans="1:32" s="26" customFormat="1" ht="24.95" customHeight="1">
      <c r="A76" s="134">
        <v>23</v>
      </c>
      <c r="B76" s="135" t="s">
        <v>57</v>
      </c>
      <c r="C76" s="100">
        <f t="shared" ref="C76" si="41">IF(J76="E",1,0)+IF(P76="E",1,0)+IF(V76="E",1,0)+IF(AB76="E",1,0)</f>
        <v>0</v>
      </c>
      <c r="D76" s="101">
        <f t="shared" ref="D76:D94" si="42">SUM(E76:H76)</f>
        <v>20</v>
      </c>
      <c r="E76" s="102">
        <f t="shared" ref="E76:H76" si="43">SUM(K76,Q76,W76,AC76)</f>
        <v>0</v>
      </c>
      <c r="F76" s="102">
        <f t="shared" si="43"/>
        <v>0</v>
      </c>
      <c r="G76" s="102">
        <f t="shared" si="43"/>
        <v>0</v>
      </c>
      <c r="H76" s="103">
        <f t="shared" si="43"/>
        <v>20</v>
      </c>
      <c r="I76" s="112"/>
      <c r="J76" s="113"/>
      <c r="K76" s="114"/>
      <c r="L76" s="114"/>
      <c r="M76" s="114"/>
      <c r="N76" s="115"/>
      <c r="O76" s="112"/>
      <c r="P76" s="113"/>
      <c r="Q76" s="102"/>
      <c r="R76" s="102"/>
      <c r="S76" s="102"/>
      <c r="T76" s="103"/>
      <c r="U76" s="112">
        <v>4</v>
      </c>
      <c r="V76" s="113"/>
      <c r="W76" s="114"/>
      <c r="X76" s="114"/>
      <c r="Y76" s="114"/>
      <c r="Z76" s="115">
        <v>20</v>
      </c>
      <c r="AA76" s="112"/>
      <c r="AB76" s="113"/>
      <c r="AC76" s="102"/>
      <c r="AD76" s="102"/>
      <c r="AE76" s="102"/>
      <c r="AF76" s="124"/>
    </row>
    <row r="77" spans="1:32" s="26" customFormat="1" ht="24.95" customHeight="1">
      <c r="A77" s="129">
        <v>24</v>
      </c>
      <c r="B77" s="136" t="s">
        <v>48</v>
      </c>
      <c r="C77" s="104">
        <f>IF(J77="E",1,0)+IF(P77="E",1,0)+IF(V77="E",1,0)+IF(AB77="E",1,0)</f>
        <v>0</v>
      </c>
      <c r="D77" s="105">
        <f t="shared" si="42"/>
        <v>20</v>
      </c>
      <c r="E77" s="106">
        <f t="shared" ref="E77:E94" si="44">SUM(K77,Q77,W77,AC77)</f>
        <v>12</v>
      </c>
      <c r="F77" s="106">
        <f t="shared" ref="F77:F94" si="45">SUM(L77,R77,X77,AD77)</f>
        <v>0</v>
      </c>
      <c r="G77" s="106">
        <f t="shared" ref="G77:G94" si="46">SUM(M77,S77,Y77,AE77)</f>
        <v>0</v>
      </c>
      <c r="H77" s="107">
        <f t="shared" ref="H77:H94" si="47">SUM(N77,T77,Z77,AF77)</f>
        <v>8</v>
      </c>
      <c r="I77" s="116"/>
      <c r="J77" s="117"/>
      <c r="K77" s="118"/>
      <c r="L77" s="118"/>
      <c r="M77" s="118"/>
      <c r="N77" s="119"/>
      <c r="O77" s="116"/>
      <c r="P77" s="117"/>
      <c r="Q77" s="106"/>
      <c r="R77" s="106"/>
      <c r="S77" s="106"/>
      <c r="T77" s="107"/>
      <c r="U77" s="116">
        <v>4</v>
      </c>
      <c r="V77" s="117"/>
      <c r="W77" s="118">
        <v>12</v>
      </c>
      <c r="X77" s="118"/>
      <c r="Y77" s="118"/>
      <c r="Z77" s="119">
        <v>8</v>
      </c>
      <c r="AA77" s="116"/>
      <c r="AB77" s="117"/>
      <c r="AC77" s="106"/>
      <c r="AD77" s="106"/>
      <c r="AE77" s="106"/>
      <c r="AF77" s="125"/>
    </row>
    <row r="78" spans="1:32" s="26" customFormat="1" ht="24.95" customHeight="1">
      <c r="A78" s="129">
        <v>25</v>
      </c>
      <c r="B78" s="136" t="s">
        <v>90</v>
      </c>
      <c r="C78" s="104">
        <f>IF(J78="E",1,0)+IF(P78="E",1,0)+IF(V78="E",1,0)+IF(AB78="E",1,0)</f>
        <v>1</v>
      </c>
      <c r="D78" s="105">
        <f t="shared" si="42"/>
        <v>22</v>
      </c>
      <c r="E78" s="106">
        <f t="shared" si="44"/>
        <v>10</v>
      </c>
      <c r="F78" s="106">
        <f t="shared" si="45"/>
        <v>0</v>
      </c>
      <c r="G78" s="106">
        <f t="shared" si="46"/>
        <v>0</v>
      </c>
      <c r="H78" s="107">
        <f t="shared" si="47"/>
        <v>12</v>
      </c>
      <c r="I78" s="116"/>
      <c r="J78" s="117"/>
      <c r="K78" s="118"/>
      <c r="L78" s="118"/>
      <c r="M78" s="118"/>
      <c r="N78" s="119"/>
      <c r="O78" s="116"/>
      <c r="P78" s="117"/>
      <c r="Q78" s="106"/>
      <c r="R78" s="106"/>
      <c r="S78" s="106"/>
      <c r="T78" s="107"/>
      <c r="U78" s="116">
        <v>3</v>
      </c>
      <c r="V78" s="117" t="s">
        <v>12</v>
      </c>
      <c r="W78" s="118">
        <v>10</v>
      </c>
      <c r="X78" s="118"/>
      <c r="Y78" s="118"/>
      <c r="Z78" s="119">
        <v>12</v>
      </c>
      <c r="AA78" s="116"/>
      <c r="AB78" s="117"/>
      <c r="AC78" s="106"/>
      <c r="AD78" s="106"/>
      <c r="AE78" s="106"/>
      <c r="AF78" s="125"/>
    </row>
    <row r="79" spans="1:32" s="26" customFormat="1" ht="24.95" customHeight="1">
      <c r="A79" s="129">
        <v>26</v>
      </c>
      <c r="B79" s="180" t="s">
        <v>99</v>
      </c>
      <c r="C79" s="104"/>
      <c r="D79" s="105">
        <f t="shared" ref="D79:D84" si="48">SUM(E79:H79)</f>
        <v>16</v>
      </c>
      <c r="E79" s="106">
        <f t="shared" ref="E79:H84" si="49">SUM(K79,Q79,W79,AC79)</f>
        <v>0</v>
      </c>
      <c r="F79" s="106">
        <f t="shared" si="49"/>
        <v>0</v>
      </c>
      <c r="G79" s="106">
        <f t="shared" si="49"/>
        <v>8</v>
      </c>
      <c r="H79" s="107">
        <f t="shared" si="49"/>
        <v>8</v>
      </c>
      <c r="I79" s="116"/>
      <c r="J79" s="117"/>
      <c r="K79" s="118"/>
      <c r="L79" s="118"/>
      <c r="M79" s="118"/>
      <c r="N79" s="119"/>
      <c r="O79" s="116"/>
      <c r="P79" s="117"/>
      <c r="Q79" s="106"/>
      <c r="R79" s="106"/>
      <c r="S79" s="106"/>
      <c r="T79" s="107"/>
      <c r="U79" s="116">
        <v>2</v>
      </c>
      <c r="V79" s="117"/>
      <c r="W79" s="118"/>
      <c r="X79" s="118"/>
      <c r="Y79" s="118">
        <v>8</v>
      </c>
      <c r="Z79" s="119">
        <v>8</v>
      </c>
      <c r="AA79" s="116"/>
      <c r="AB79" s="117"/>
      <c r="AC79" s="106"/>
      <c r="AD79" s="106"/>
      <c r="AE79" s="106"/>
      <c r="AF79" s="125"/>
    </row>
    <row r="80" spans="1:32" s="26" customFormat="1" ht="24.95" customHeight="1">
      <c r="A80" s="129">
        <v>27</v>
      </c>
      <c r="B80" s="180" t="s">
        <v>85</v>
      </c>
      <c r="C80" s="104"/>
      <c r="D80" s="105">
        <f t="shared" si="48"/>
        <v>8</v>
      </c>
      <c r="E80" s="106">
        <f t="shared" si="49"/>
        <v>0</v>
      </c>
      <c r="F80" s="106">
        <f t="shared" si="49"/>
        <v>0</v>
      </c>
      <c r="G80" s="106">
        <f t="shared" si="49"/>
        <v>0</v>
      </c>
      <c r="H80" s="107">
        <f t="shared" si="49"/>
        <v>8</v>
      </c>
      <c r="I80" s="116"/>
      <c r="J80" s="117"/>
      <c r="K80" s="118"/>
      <c r="L80" s="118"/>
      <c r="M80" s="118"/>
      <c r="N80" s="119"/>
      <c r="O80" s="116"/>
      <c r="P80" s="117"/>
      <c r="Q80" s="106"/>
      <c r="R80" s="106"/>
      <c r="S80" s="106"/>
      <c r="T80" s="107"/>
      <c r="U80" s="116">
        <v>1</v>
      </c>
      <c r="V80" s="117"/>
      <c r="W80" s="118"/>
      <c r="X80" s="118"/>
      <c r="Y80" s="118"/>
      <c r="Z80" s="119">
        <v>8</v>
      </c>
      <c r="AA80" s="116"/>
      <c r="AB80" s="117"/>
      <c r="AC80" s="106"/>
      <c r="AD80" s="106"/>
      <c r="AE80" s="106"/>
      <c r="AF80" s="125"/>
    </row>
    <row r="81" spans="1:32" s="26" customFormat="1" ht="24.95" customHeight="1">
      <c r="A81" s="129">
        <v>28</v>
      </c>
      <c r="B81" s="136" t="s">
        <v>30</v>
      </c>
      <c r="C81" s="104">
        <f>IF(J81="E",1,0)+IF(P81="E",1,0)+IF(V81="E",1,0)+IF(AB81="E",1,0)</f>
        <v>0</v>
      </c>
      <c r="D81" s="105">
        <f t="shared" si="48"/>
        <v>40</v>
      </c>
      <c r="E81" s="106">
        <f t="shared" si="49"/>
        <v>0</v>
      </c>
      <c r="F81" s="106">
        <f t="shared" si="49"/>
        <v>0</v>
      </c>
      <c r="G81" s="106">
        <f t="shared" si="49"/>
        <v>0</v>
      </c>
      <c r="H81" s="107">
        <f t="shared" si="49"/>
        <v>40</v>
      </c>
      <c r="I81" s="116"/>
      <c r="J81" s="117"/>
      <c r="K81" s="118"/>
      <c r="L81" s="118"/>
      <c r="M81" s="118"/>
      <c r="N81" s="119"/>
      <c r="O81" s="116"/>
      <c r="P81" s="117"/>
      <c r="Q81" s="106"/>
      <c r="R81" s="106"/>
      <c r="S81" s="106"/>
      <c r="T81" s="107"/>
      <c r="U81" s="116"/>
      <c r="V81" s="117"/>
      <c r="W81" s="118"/>
      <c r="X81" s="118"/>
      <c r="Y81" s="118"/>
      <c r="Z81" s="119"/>
      <c r="AA81" s="116">
        <v>11</v>
      </c>
      <c r="AB81" s="117"/>
      <c r="AC81" s="106"/>
      <c r="AD81" s="106"/>
      <c r="AE81" s="106"/>
      <c r="AF81" s="125">
        <v>40</v>
      </c>
    </row>
    <row r="82" spans="1:32" s="26" customFormat="1" ht="24.95" customHeight="1">
      <c r="A82" s="129">
        <v>29</v>
      </c>
      <c r="B82" s="181" t="s">
        <v>29</v>
      </c>
      <c r="C82" s="104">
        <f>IF(J82="E",1,0)+IF(P82="E",1,0)+IF(V82="E",1,0)+IF(AB82="E",1,0)</f>
        <v>0</v>
      </c>
      <c r="D82" s="105">
        <f t="shared" si="48"/>
        <v>16</v>
      </c>
      <c r="E82" s="106">
        <f t="shared" si="49"/>
        <v>0</v>
      </c>
      <c r="F82" s="106">
        <f t="shared" si="49"/>
        <v>0</v>
      </c>
      <c r="G82" s="106">
        <f t="shared" si="49"/>
        <v>0</v>
      </c>
      <c r="H82" s="107">
        <f t="shared" si="49"/>
        <v>16</v>
      </c>
      <c r="I82" s="116"/>
      <c r="J82" s="117"/>
      <c r="K82" s="118"/>
      <c r="L82" s="118"/>
      <c r="M82" s="118"/>
      <c r="N82" s="119"/>
      <c r="O82" s="116"/>
      <c r="P82" s="117"/>
      <c r="Q82" s="106"/>
      <c r="R82" s="106"/>
      <c r="S82" s="106"/>
      <c r="T82" s="107"/>
      <c r="U82" s="116"/>
      <c r="V82" s="117"/>
      <c r="W82" s="118"/>
      <c r="X82" s="118"/>
      <c r="Y82" s="118"/>
      <c r="Z82" s="119"/>
      <c r="AA82" s="116">
        <v>3</v>
      </c>
      <c r="AB82" s="117"/>
      <c r="AC82" s="106"/>
      <c r="AD82" s="106"/>
      <c r="AE82" s="106"/>
      <c r="AF82" s="125">
        <v>16</v>
      </c>
    </row>
    <row r="83" spans="1:32" s="26" customFormat="1" ht="24.95" customHeight="1">
      <c r="A83" s="129">
        <v>30</v>
      </c>
      <c r="B83" s="136" t="s">
        <v>51</v>
      </c>
      <c r="C83" s="104"/>
      <c r="D83" s="105">
        <f t="shared" si="48"/>
        <v>16</v>
      </c>
      <c r="E83" s="106">
        <f t="shared" si="49"/>
        <v>8</v>
      </c>
      <c r="F83" s="106">
        <f t="shared" si="49"/>
        <v>8</v>
      </c>
      <c r="G83" s="106">
        <f t="shared" si="49"/>
        <v>0</v>
      </c>
      <c r="H83" s="107">
        <f t="shared" si="49"/>
        <v>0</v>
      </c>
      <c r="I83" s="116"/>
      <c r="J83" s="117"/>
      <c r="K83" s="118"/>
      <c r="L83" s="118"/>
      <c r="M83" s="118"/>
      <c r="N83" s="119"/>
      <c r="O83" s="116"/>
      <c r="P83" s="117"/>
      <c r="Q83" s="106"/>
      <c r="R83" s="106"/>
      <c r="S83" s="106"/>
      <c r="T83" s="107"/>
      <c r="U83" s="116"/>
      <c r="V83" s="117"/>
      <c r="W83" s="118"/>
      <c r="X83" s="118"/>
      <c r="Y83" s="118"/>
      <c r="Z83" s="119"/>
      <c r="AA83" s="116">
        <v>2</v>
      </c>
      <c r="AB83" s="117"/>
      <c r="AC83" s="106">
        <v>8</v>
      </c>
      <c r="AD83" s="106">
        <v>8</v>
      </c>
      <c r="AE83" s="106"/>
      <c r="AF83" s="125"/>
    </row>
    <row r="84" spans="1:32" s="26" customFormat="1" ht="24.95" customHeight="1">
      <c r="A84" s="129">
        <v>31</v>
      </c>
      <c r="B84" s="136" t="s">
        <v>50</v>
      </c>
      <c r="C84" s="104">
        <f>IF(J84="E",1,0)+IF(P84="E",1,0)+IF(V84="E",1,0)+IF(AB84="E",1,0)</f>
        <v>0</v>
      </c>
      <c r="D84" s="105">
        <f t="shared" si="48"/>
        <v>24</v>
      </c>
      <c r="E84" s="106">
        <f t="shared" si="49"/>
        <v>8</v>
      </c>
      <c r="F84" s="106">
        <f t="shared" si="49"/>
        <v>0</v>
      </c>
      <c r="G84" s="106">
        <f t="shared" si="49"/>
        <v>16</v>
      </c>
      <c r="H84" s="107">
        <f t="shared" si="49"/>
        <v>0</v>
      </c>
      <c r="I84" s="116"/>
      <c r="J84" s="117"/>
      <c r="K84" s="118"/>
      <c r="L84" s="118"/>
      <c r="M84" s="118"/>
      <c r="N84" s="119"/>
      <c r="O84" s="116"/>
      <c r="P84" s="117"/>
      <c r="Q84" s="106"/>
      <c r="R84" s="106"/>
      <c r="S84" s="106"/>
      <c r="T84" s="107"/>
      <c r="U84" s="116"/>
      <c r="V84" s="117"/>
      <c r="W84" s="118"/>
      <c r="X84" s="118"/>
      <c r="Y84" s="118"/>
      <c r="Z84" s="119"/>
      <c r="AA84" s="116">
        <v>3</v>
      </c>
      <c r="AB84" s="117"/>
      <c r="AC84" s="106">
        <v>8</v>
      </c>
      <c r="AD84" s="106"/>
      <c r="AE84" s="106">
        <v>16</v>
      </c>
      <c r="AF84" s="125"/>
    </row>
    <row r="85" spans="1:32" s="26" customFormat="1" ht="24.95" customHeight="1">
      <c r="A85" s="162">
        <v>32</v>
      </c>
      <c r="B85" s="163" t="s">
        <v>59</v>
      </c>
      <c r="C85" s="104"/>
      <c r="D85" s="105">
        <f t="shared" si="42"/>
        <v>18</v>
      </c>
      <c r="E85" s="106">
        <f t="shared" si="44"/>
        <v>10</v>
      </c>
      <c r="F85" s="106">
        <f t="shared" si="45"/>
        <v>0</v>
      </c>
      <c r="G85" s="106">
        <f t="shared" si="46"/>
        <v>0</v>
      </c>
      <c r="H85" s="107">
        <f t="shared" si="47"/>
        <v>8</v>
      </c>
      <c r="I85" s="116"/>
      <c r="J85" s="117"/>
      <c r="K85" s="118"/>
      <c r="L85" s="118"/>
      <c r="M85" s="118"/>
      <c r="N85" s="119"/>
      <c r="O85" s="116"/>
      <c r="P85" s="117"/>
      <c r="Q85" s="106"/>
      <c r="R85" s="106"/>
      <c r="S85" s="106"/>
      <c r="T85" s="107"/>
      <c r="U85" s="116">
        <v>2</v>
      </c>
      <c r="V85" s="117"/>
      <c r="W85" s="118">
        <v>10</v>
      </c>
      <c r="X85" s="118"/>
      <c r="Y85" s="118"/>
      <c r="Z85" s="119">
        <v>8</v>
      </c>
      <c r="AA85" s="116"/>
      <c r="AB85" s="117"/>
      <c r="AC85" s="106"/>
      <c r="AD85" s="106"/>
      <c r="AE85" s="106"/>
      <c r="AF85" s="125"/>
    </row>
    <row r="86" spans="1:32" s="26" customFormat="1" ht="24.95" customHeight="1">
      <c r="A86" s="56"/>
      <c r="B86" s="179" t="s">
        <v>42</v>
      </c>
      <c r="C86" s="104"/>
      <c r="D86" s="105">
        <f t="shared" si="42"/>
        <v>0</v>
      </c>
      <c r="E86" s="106">
        <f t="shared" si="44"/>
        <v>0</v>
      </c>
      <c r="F86" s="106">
        <f t="shared" si="45"/>
        <v>0</v>
      </c>
      <c r="G86" s="106">
        <f t="shared" si="46"/>
        <v>0</v>
      </c>
      <c r="H86" s="107">
        <f t="shared" si="47"/>
        <v>0</v>
      </c>
      <c r="I86" s="116"/>
      <c r="J86" s="117"/>
      <c r="K86" s="118"/>
      <c r="L86" s="118"/>
      <c r="M86" s="118"/>
      <c r="N86" s="119"/>
      <c r="O86" s="116"/>
      <c r="P86" s="117"/>
      <c r="Q86" s="106"/>
      <c r="R86" s="106"/>
      <c r="S86" s="106"/>
      <c r="T86" s="107"/>
      <c r="U86" s="116"/>
      <c r="V86" s="117"/>
      <c r="W86" s="118"/>
      <c r="X86" s="118"/>
      <c r="Y86" s="118"/>
      <c r="Z86" s="119"/>
      <c r="AA86" s="116"/>
      <c r="AB86" s="117"/>
      <c r="AC86" s="106"/>
      <c r="AD86" s="106"/>
      <c r="AE86" s="106"/>
      <c r="AF86" s="125"/>
    </row>
    <row r="87" spans="1:32" s="26" customFormat="1" ht="24.95" customHeight="1">
      <c r="A87" s="56"/>
      <c r="B87" s="179" t="s">
        <v>43</v>
      </c>
      <c r="C87" s="104"/>
      <c r="D87" s="105">
        <f t="shared" si="42"/>
        <v>0</v>
      </c>
      <c r="E87" s="106">
        <f t="shared" si="44"/>
        <v>0</v>
      </c>
      <c r="F87" s="106">
        <f t="shared" si="45"/>
        <v>0</v>
      </c>
      <c r="G87" s="106">
        <f t="shared" si="46"/>
        <v>0</v>
      </c>
      <c r="H87" s="107">
        <f t="shared" si="47"/>
        <v>0</v>
      </c>
      <c r="I87" s="116"/>
      <c r="J87" s="117"/>
      <c r="K87" s="118"/>
      <c r="L87" s="118"/>
      <c r="M87" s="118"/>
      <c r="N87" s="119"/>
      <c r="O87" s="116"/>
      <c r="P87" s="117"/>
      <c r="Q87" s="106"/>
      <c r="R87" s="106"/>
      <c r="S87" s="106"/>
      <c r="T87" s="107"/>
      <c r="U87" s="116"/>
      <c r="V87" s="117"/>
      <c r="W87" s="118"/>
      <c r="X87" s="118"/>
      <c r="Y87" s="118"/>
      <c r="Z87" s="119"/>
      <c r="AA87" s="116"/>
      <c r="AB87" s="117"/>
      <c r="AC87" s="106"/>
      <c r="AD87" s="106"/>
      <c r="AE87" s="106"/>
      <c r="AF87" s="125"/>
    </row>
    <row r="88" spans="1:32" s="26" customFormat="1" ht="24.95" customHeight="1">
      <c r="A88" s="128"/>
      <c r="B88" s="183" t="s">
        <v>52</v>
      </c>
      <c r="C88" s="104"/>
      <c r="D88" s="105">
        <f t="shared" si="42"/>
        <v>0</v>
      </c>
      <c r="E88" s="106">
        <f t="shared" si="44"/>
        <v>0</v>
      </c>
      <c r="F88" s="106">
        <f t="shared" si="45"/>
        <v>0</v>
      </c>
      <c r="G88" s="106">
        <f t="shared" si="46"/>
        <v>0</v>
      </c>
      <c r="H88" s="107">
        <f t="shared" si="47"/>
        <v>0</v>
      </c>
      <c r="I88" s="116"/>
      <c r="J88" s="117"/>
      <c r="K88" s="118"/>
      <c r="L88" s="118"/>
      <c r="M88" s="118"/>
      <c r="N88" s="119"/>
      <c r="O88" s="116"/>
      <c r="P88" s="117"/>
      <c r="Q88" s="106"/>
      <c r="R88" s="106"/>
      <c r="S88" s="106"/>
      <c r="T88" s="107"/>
      <c r="U88" s="116"/>
      <c r="V88" s="117"/>
      <c r="W88" s="118"/>
      <c r="X88" s="118"/>
      <c r="Y88" s="118"/>
      <c r="Z88" s="119"/>
      <c r="AA88" s="116"/>
      <c r="AB88" s="117"/>
      <c r="AC88" s="106"/>
      <c r="AD88" s="106"/>
      <c r="AE88" s="106"/>
      <c r="AF88" s="125"/>
    </row>
    <row r="89" spans="1:32" s="26" customFormat="1" ht="24.95" customHeight="1">
      <c r="A89" s="162">
        <v>33</v>
      </c>
      <c r="B89" s="163" t="s">
        <v>56</v>
      </c>
      <c r="C89" s="104"/>
      <c r="D89" s="105">
        <f t="shared" si="42"/>
        <v>16</v>
      </c>
      <c r="E89" s="106">
        <f t="shared" si="44"/>
        <v>8</v>
      </c>
      <c r="F89" s="106">
        <f t="shared" si="45"/>
        <v>0</v>
      </c>
      <c r="G89" s="106">
        <f t="shared" si="46"/>
        <v>8</v>
      </c>
      <c r="H89" s="107">
        <f t="shared" si="47"/>
        <v>0</v>
      </c>
      <c r="I89" s="116"/>
      <c r="J89" s="117"/>
      <c r="K89" s="118"/>
      <c r="L89" s="118"/>
      <c r="M89" s="118"/>
      <c r="N89" s="119"/>
      <c r="O89" s="116"/>
      <c r="P89" s="117"/>
      <c r="Q89" s="106"/>
      <c r="R89" s="106"/>
      <c r="S89" s="106"/>
      <c r="T89" s="107"/>
      <c r="U89" s="116"/>
      <c r="V89" s="117"/>
      <c r="W89" s="118"/>
      <c r="X89" s="118"/>
      <c r="Y89" s="118"/>
      <c r="Z89" s="119"/>
      <c r="AA89" s="116">
        <v>2</v>
      </c>
      <c r="AB89" s="117"/>
      <c r="AC89" s="106">
        <v>8</v>
      </c>
      <c r="AD89" s="106"/>
      <c r="AE89" s="106">
        <v>8</v>
      </c>
      <c r="AF89" s="125"/>
    </row>
    <row r="90" spans="1:32" s="26" customFormat="1" ht="24.95" customHeight="1">
      <c r="A90" s="56"/>
      <c r="B90" s="184" t="s">
        <v>46</v>
      </c>
      <c r="C90" s="104"/>
      <c r="D90" s="105">
        <f t="shared" si="42"/>
        <v>0</v>
      </c>
      <c r="E90" s="106">
        <f t="shared" si="44"/>
        <v>0</v>
      </c>
      <c r="F90" s="106">
        <f t="shared" si="45"/>
        <v>0</v>
      </c>
      <c r="G90" s="106">
        <f t="shared" si="46"/>
        <v>0</v>
      </c>
      <c r="H90" s="107">
        <f t="shared" si="47"/>
        <v>0</v>
      </c>
      <c r="I90" s="116"/>
      <c r="J90" s="117"/>
      <c r="K90" s="118"/>
      <c r="L90" s="118"/>
      <c r="M90" s="118"/>
      <c r="N90" s="119"/>
      <c r="O90" s="116"/>
      <c r="P90" s="117"/>
      <c r="Q90" s="106"/>
      <c r="R90" s="106"/>
      <c r="S90" s="106"/>
      <c r="T90" s="107"/>
      <c r="U90" s="116"/>
      <c r="V90" s="117"/>
      <c r="W90" s="118"/>
      <c r="X90" s="118"/>
      <c r="Y90" s="118"/>
      <c r="Z90" s="119"/>
      <c r="AA90" s="116"/>
      <c r="AB90" s="117"/>
      <c r="AC90" s="106"/>
      <c r="AD90" s="106"/>
      <c r="AE90" s="106"/>
      <c r="AF90" s="125"/>
    </row>
    <row r="91" spans="1:32" s="26" customFormat="1" ht="24.95" customHeight="1">
      <c r="A91" s="128"/>
      <c r="B91" s="185" t="s">
        <v>40</v>
      </c>
      <c r="C91" s="104"/>
      <c r="D91" s="105">
        <f t="shared" si="42"/>
        <v>0</v>
      </c>
      <c r="E91" s="106">
        <f t="shared" si="44"/>
        <v>0</v>
      </c>
      <c r="F91" s="106">
        <f t="shared" si="45"/>
        <v>0</v>
      </c>
      <c r="G91" s="106">
        <f t="shared" si="46"/>
        <v>0</v>
      </c>
      <c r="H91" s="107">
        <f t="shared" si="47"/>
        <v>0</v>
      </c>
      <c r="I91" s="116"/>
      <c r="J91" s="117"/>
      <c r="K91" s="118"/>
      <c r="L91" s="118"/>
      <c r="M91" s="118"/>
      <c r="N91" s="119"/>
      <c r="O91" s="116"/>
      <c r="P91" s="117"/>
      <c r="Q91" s="106"/>
      <c r="R91" s="106"/>
      <c r="S91" s="106"/>
      <c r="T91" s="107"/>
      <c r="U91" s="116"/>
      <c r="V91" s="117"/>
      <c r="W91" s="118"/>
      <c r="X91" s="118"/>
      <c r="Y91" s="118"/>
      <c r="Z91" s="119"/>
      <c r="AA91" s="116"/>
      <c r="AB91" s="117"/>
      <c r="AC91" s="106"/>
      <c r="AD91" s="106"/>
      <c r="AE91" s="106"/>
      <c r="AF91" s="125"/>
    </row>
    <row r="92" spans="1:32" s="26" customFormat="1" ht="24.95" customHeight="1">
      <c r="A92" s="162">
        <v>34</v>
      </c>
      <c r="B92" s="163" t="s">
        <v>58</v>
      </c>
      <c r="C92" s="104"/>
      <c r="D92" s="105">
        <f t="shared" si="42"/>
        <v>12</v>
      </c>
      <c r="E92" s="106">
        <f t="shared" si="44"/>
        <v>0</v>
      </c>
      <c r="F92" s="106">
        <f t="shared" si="45"/>
        <v>0</v>
      </c>
      <c r="G92" s="106">
        <f t="shared" si="46"/>
        <v>12</v>
      </c>
      <c r="H92" s="107">
        <f t="shared" si="47"/>
        <v>0</v>
      </c>
      <c r="I92" s="116"/>
      <c r="J92" s="117"/>
      <c r="K92" s="118"/>
      <c r="L92" s="118"/>
      <c r="M92" s="118"/>
      <c r="N92" s="119"/>
      <c r="O92" s="116"/>
      <c r="P92" s="117"/>
      <c r="Q92" s="106"/>
      <c r="R92" s="106"/>
      <c r="S92" s="106"/>
      <c r="T92" s="107"/>
      <c r="U92" s="116"/>
      <c r="V92" s="117"/>
      <c r="W92" s="118"/>
      <c r="X92" s="118"/>
      <c r="Y92" s="118"/>
      <c r="Z92" s="119"/>
      <c r="AA92" s="116">
        <v>2</v>
      </c>
      <c r="AB92" s="117"/>
      <c r="AC92" s="106"/>
      <c r="AD92" s="106"/>
      <c r="AE92" s="106">
        <v>12</v>
      </c>
      <c r="AF92" s="125"/>
    </row>
    <row r="93" spans="1:32" s="26" customFormat="1" ht="24.95" customHeight="1">
      <c r="A93" s="56"/>
      <c r="B93" s="184" t="s">
        <v>53</v>
      </c>
      <c r="C93" s="104"/>
      <c r="D93" s="105">
        <f t="shared" si="42"/>
        <v>0</v>
      </c>
      <c r="E93" s="106">
        <f t="shared" si="44"/>
        <v>0</v>
      </c>
      <c r="F93" s="106">
        <f t="shared" si="45"/>
        <v>0</v>
      </c>
      <c r="G93" s="106">
        <f t="shared" si="46"/>
        <v>0</v>
      </c>
      <c r="H93" s="107">
        <f t="shared" si="47"/>
        <v>0</v>
      </c>
      <c r="I93" s="116"/>
      <c r="J93" s="117"/>
      <c r="K93" s="118"/>
      <c r="L93" s="118"/>
      <c r="M93" s="118"/>
      <c r="N93" s="119"/>
      <c r="O93" s="116"/>
      <c r="P93" s="117"/>
      <c r="Q93" s="106"/>
      <c r="R93" s="106"/>
      <c r="S93" s="106"/>
      <c r="T93" s="107"/>
      <c r="U93" s="116"/>
      <c r="V93" s="117"/>
      <c r="W93" s="118"/>
      <c r="X93" s="118"/>
      <c r="Y93" s="118"/>
      <c r="Z93" s="119"/>
      <c r="AA93" s="116"/>
      <c r="AB93" s="117"/>
      <c r="AC93" s="106"/>
      <c r="AD93" s="106"/>
      <c r="AE93" s="106"/>
      <c r="AF93" s="125"/>
    </row>
    <row r="94" spans="1:32" s="26" customFormat="1" ht="24.95" customHeight="1">
      <c r="A94" s="56"/>
      <c r="B94" s="184" t="s">
        <v>54</v>
      </c>
      <c r="C94" s="104"/>
      <c r="D94" s="105">
        <f t="shared" si="42"/>
        <v>0</v>
      </c>
      <c r="E94" s="106">
        <f t="shared" si="44"/>
        <v>0</v>
      </c>
      <c r="F94" s="106">
        <f t="shared" si="45"/>
        <v>0</v>
      </c>
      <c r="G94" s="106">
        <f t="shared" si="46"/>
        <v>0</v>
      </c>
      <c r="H94" s="107">
        <f t="shared" si="47"/>
        <v>0</v>
      </c>
      <c r="I94" s="116"/>
      <c r="J94" s="117"/>
      <c r="K94" s="118"/>
      <c r="L94" s="118"/>
      <c r="M94" s="118"/>
      <c r="N94" s="119"/>
      <c r="O94" s="116"/>
      <c r="P94" s="117"/>
      <c r="Q94" s="106"/>
      <c r="R94" s="106"/>
      <c r="S94" s="106"/>
      <c r="T94" s="107"/>
      <c r="U94" s="116"/>
      <c r="V94" s="117"/>
      <c r="W94" s="118"/>
      <c r="X94" s="118"/>
      <c r="Y94" s="118"/>
      <c r="Z94" s="119"/>
      <c r="AA94" s="116"/>
      <c r="AB94" s="117"/>
      <c r="AC94" s="106"/>
      <c r="AD94" s="106"/>
      <c r="AE94" s="106"/>
      <c r="AF94" s="125"/>
    </row>
    <row r="95" spans="1:32" s="26" customFormat="1" ht="24.95" customHeight="1">
      <c r="A95" s="56"/>
      <c r="B95" s="184" t="s">
        <v>55</v>
      </c>
      <c r="C95" s="104"/>
      <c r="D95" s="105"/>
      <c r="E95" s="106"/>
      <c r="F95" s="106"/>
      <c r="G95" s="106"/>
      <c r="H95" s="107"/>
      <c r="I95" s="116"/>
      <c r="J95" s="117"/>
      <c r="K95" s="118"/>
      <c r="L95" s="118"/>
      <c r="M95" s="118"/>
      <c r="N95" s="119"/>
      <c r="O95" s="116"/>
      <c r="P95" s="117"/>
      <c r="Q95" s="106"/>
      <c r="R95" s="106"/>
      <c r="S95" s="106"/>
      <c r="T95" s="107"/>
      <c r="U95" s="116"/>
      <c r="V95" s="117"/>
      <c r="W95" s="118"/>
      <c r="X95" s="118"/>
      <c r="Y95" s="118"/>
      <c r="Z95" s="119"/>
      <c r="AA95" s="116"/>
      <c r="AB95" s="117"/>
      <c r="AC95" s="106"/>
      <c r="AD95" s="106"/>
      <c r="AE95" s="106"/>
      <c r="AF95" s="125"/>
    </row>
    <row r="96" spans="1:32" s="26" customFormat="1" ht="24.95" customHeight="1">
      <c r="A96" s="182"/>
      <c r="B96" s="161" t="s">
        <v>33</v>
      </c>
      <c r="C96" s="168">
        <f t="shared" ref="C96:H96" si="50">SUM(C76:C95)</f>
        <v>1</v>
      </c>
      <c r="D96" s="169">
        <f t="shared" si="50"/>
        <v>228</v>
      </c>
      <c r="E96" s="170">
        <f t="shared" si="50"/>
        <v>56</v>
      </c>
      <c r="F96" s="170">
        <f t="shared" si="50"/>
        <v>8</v>
      </c>
      <c r="G96" s="170">
        <f t="shared" si="50"/>
        <v>44</v>
      </c>
      <c r="H96" s="171">
        <f t="shared" si="50"/>
        <v>120</v>
      </c>
      <c r="I96" s="172"/>
      <c r="J96" s="186"/>
      <c r="K96" s="174"/>
      <c r="L96" s="174"/>
      <c r="M96" s="174"/>
      <c r="N96" s="175"/>
      <c r="O96" s="172"/>
      <c r="P96" s="186"/>
      <c r="Q96" s="176"/>
      <c r="R96" s="176"/>
      <c r="S96" s="176"/>
      <c r="T96" s="177"/>
      <c r="U96" s="172">
        <f>SUM(U76:U95)</f>
        <v>16</v>
      </c>
      <c r="V96" s="186">
        <f>COUNTIF(V76:V95,"E")</f>
        <v>1</v>
      </c>
      <c r="W96" s="187" t="str">
        <f>TEXT(SUM(W76:W95),0)</f>
        <v>32</v>
      </c>
      <c r="X96" s="187" t="str">
        <f>TEXT(SUM(X76:X95),0)</f>
        <v>0</v>
      </c>
      <c r="Y96" s="187" t="str">
        <f>TEXT(SUM(Y76:Y95),0)</f>
        <v>8</v>
      </c>
      <c r="Z96" s="188" t="str">
        <f>TEXT(SUM(Z76:Z95),0)</f>
        <v>64</v>
      </c>
      <c r="AA96" s="172">
        <f>SUM(AA76:AA95)</f>
        <v>23</v>
      </c>
      <c r="AB96" s="186">
        <f>COUNTIF(AB76:AB95,"E")</f>
        <v>0</v>
      </c>
      <c r="AC96" s="176" t="str">
        <f>TEXT(SUM(AC76:AC95),0)</f>
        <v>24</v>
      </c>
      <c r="AD96" s="176" t="str">
        <f>TEXT(SUM(AD76:AD95),0)</f>
        <v>8</v>
      </c>
      <c r="AE96" s="176" t="str">
        <f>TEXT(SUM(AE76:AE95),0)</f>
        <v>36</v>
      </c>
      <c r="AF96" s="178" t="str">
        <f>TEXT(SUM(AF76:AF95),0)</f>
        <v>56</v>
      </c>
    </row>
    <row r="97" spans="1:32" ht="20.100000000000001" customHeight="1">
      <c r="A97" s="222" t="s">
        <v>3</v>
      </c>
      <c r="B97" s="223"/>
      <c r="C97" s="93"/>
      <c r="D97" s="36"/>
      <c r="E97" s="37" t="s">
        <v>17</v>
      </c>
      <c r="F97" s="37" t="s">
        <v>18</v>
      </c>
      <c r="G97" s="37" t="s">
        <v>19</v>
      </c>
      <c r="H97" s="37" t="s">
        <v>20</v>
      </c>
      <c r="I97" s="39"/>
      <c r="J97" s="38"/>
      <c r="K97" s="37" t="s">
        <v>17</v>
      </c>
      <c r="L97" s="37" t="s">
        <v>18</v>
      </c>
      <c r="M97" s="37" t="s">
        <v>19</v>
      </c>
      <c r="N97" s="40" t="s">
        <v>20</v>
      </c>
      <c r="O97" s="40"/>
      <c r="P97" s="38"/>
      <c r="Q97" s="37" t="s">
        <v>17</v>
      </c>
      <c r="R97" s="37" t="s">
        <v>18</v>
      </c>
      <c r="S97" s="37" t="s">
        <v>19</v>
      </c>
      <c r="T97" s="37" t="s">
        <v>20</v>
      </c>
      <c r="U97" s="39"/>
      <c r="V97" s="38"/>
      <c r="W97" s="37" t="s">
        <v>17</v>
      </c>
      <c r="X97" s="37" t="s">
        <v>18</v>
      </c>
      <c r="Y97" s="37" t="s">
        <v>19</v>
      </c>
      <c r="Z97" s="40" t="s">
        <v>20</v>
      </c>
      <c r="AA97" s="40"/>
      <c r="AB97" s="38"/>
      <c r="AC97" s="37" t="s">
        <v>17</v>
      </c>
      <c r="AD97" s="37" t="s">
        <v>18</v>
      </c>
      <c r="AE97" s="37" t="s">
        <v>19</v>
      </c>
      <c r="AF97" s="41" t="s">
        <v>20</v>
      </c>
    </row>
    <row r="98" spans="1:32" ht="45" customHeight="1">
      <c r="A98" s="224"/>
      <c r="B98" s="225"/>
      <c r="C98" s="89">
        <f>C96+C48</f>
        <v>7</v>
      </c>
      <c r="D98" s="87">
        <f>D48+D96</f>
        <v>606</v>
      </c>
      <c r="E98" s="88">
        <f>+E48+E96</f>
        <v>244</v>
      </c>
      <c r="F98" s="88">
        <f>+F48+F96</f>
        <v>56</v>
      </c>
      <c r="G98" s="88">
        <f>+G48+G96</f>
        <v>176</v>
      </c>
      <c r="H98" s="88">
        <f>+H48+H96</f>
        <v>130</v>
      </c>
      <c r="I98" s="92">
        <f>I48+I96</f>
        <v>22</v>
      </c>
      <c r="J98" s="89">
        <f>J48+J96</f>
        <v>3</v>
      </c>
      <c r="K98" s="88">
        <f>VALUE(K48)+VALUE(K96)</f>
        <v>76</v>
      </c>
      <c r="L98" s="88">
        <f>VALUE(L48)+VALUE(L96)</f>
        <v>10</v>
      </c>
      <c r="M98" s="88">
        <f>VALUE(M48)+VALUE(M96)</f>
        <v>52</v>
      </c>
      <c r="N98" s="94">
        <f>VALUE(N48)+VALUE(N96)</f>
        <v>8</v>
      </c>
      <c r="O98" s="95">
        <f>O48+O96</f>
        <v>22</v>
      </c>
      <c r="P98" s="89">
        <f>P48+P96</f>
        <v>3</v>
      </c>
      <c r="Q98" s="88">
        <f>VALUE(Q48)+VALUE(Q96)</f>
        <v>82</v>
      </c>
      <c r="R98" s="88">
        <f>VALUE(R48)+VALUE(R96)</f>
        <v>8</v>
      </c>
      <c r="S98" s="88">
        <f>VALUE(S48)+VALUE(S96)</f>
        <v>72</v>
      </c>
      <c r="T98" s="88">
        <f>VALUE(T48)+VALUE(T96)</f>
        <v>0</v>
      </c>
      <c r="U98" s="90">
        <f>U48+U96</f>
        <v>22</v>
      </c>
      <c r="V98" s="89">
        <f>V48+V96</f>
        <v>1</v>
      </c>
      <c r="W98" s="88">
        <f>VALUE(W48)+VALUE(W96)</f>
        <v>54</v>
      </c>
      <c r="X98" s="88">
        <f>VALUE(X48)+VALUE(X96)</f>
        <v>30</v>
      </c>
      <c r="Y98" s="88">
        <f>VALUE(Y48)+VALUE(Y96)</f>
        <v>16</v>
      </c>
      <c r="Z98" s="94">
        <f>VALUE(Z48)+VALUE(Z96)</f>
        <v>66</v>
      </c>
      <c r="AA98" s="95">
        <f>AA48+AA96</f>
        <v>24</v>
      </c>
      <c r="AB98" s="89">
        <f>AB48+AB96</f>
        <v>0</v>
      </c>
      <c r="AC98" s="88">
        <f>VALUE(AC48)+VALUE(AC96)</f>
        <v>32</v>
      </c>
      <c r="AD98" s="88">
        <f>VALUE(AD48)+VALUE(AD96)</f>
        <v>8</v>
      </c>
      <c r="AE98" s="88">
        <f>VALUE(AE48)+VALUE(AE96)</f>
        <v>36</v>
      </c>
      <c r="AF98" s="91">
        <f>VALUE(AF48)+VALUE(AF96)</f>
        <v>56</v>
      </c>
    </row>
    <row r="99" spans="1:32" s="28" customFormat="1" ht="20.100000000000001" customHeight="1" thickBot="1">
      <c r="A99" s="42"/>
      <c r="B99" s="43"/>
      <c r="C99" s="43"/>
      <c r="D99" s="43" t="s">
        <v>28</v>
      </c>
      <c r="E99" s="43"/>
      <c r="F99" s="43"/>
      <c r="G99" s="43"/>
      <c r="H99" s="43"/>
      <c r="I99" s="43"/>
      <c r="J99" s="43"/>
      <c r="K99" s="82"/>
      <c r="L99" s="83">
        <f>VALUE(K98)+VALUE(L98)+VALUE(M98)+VALUE(N98)</f>
        <v>146</v>
      </c>
      <c r="M99" s="84"/>
      <c r="N99" s="85"/>
      <c r="O99" s="44"/>
      <c r="P99" s="43"/>
      <c r="Q99" s="82"/>
      <c r="R99" s="83">
        <f>VALUE(Q98)+VALUE(R98)+VALUE(S98)+VALUE(T98)</f>
        <v>162</v>
      </c>
      <c r="S99" s="84"/>
      <c r="T99" s="85"/>
      <c r="U99" s="44"/>
      <c r="V99" s="43"/>
      <c r="W99" s="82"/>
      <c r="X99" s="83">
        <f>VALUE(W98)+VALUE(X98)+VALUE(Y98)+VALUE(Z98)</f>
        <v>166</v>
      </c>
      <c r="Y99" s="84"/>
      <c r="Z99" s="85"/>
      <c r="AA99" s="44"/>
      <c r="AB99" s="43"/>
      <c r="AC99" s="82"/>
      <c r="AD99" s="83">
        <f>VALUE(AC98)+VALUE(AD98)+VALUE(AE98)+VALUE(AF98)</f>
        <v>132</v>
      </c>
      <c r="AE99" s="84"/>
      <c r="AF99" s="86"/>
    </row>
    <row r="100" spans="1:32" s="28" customFormat="1" ht="20.100000000000001" customHeight="1">
      <c r="A100" s="42"/>
      <c r="B100" s="213" t="s">
        <v>102</v>
      </c>
      <c r="C100" s="43"/>
      <c r="D100" s="43"/>
      <c r="E100" s="43"/>
      <c r="F100" s="43"/>
      <c r="G100" s="43"/>
      <c r="H100" s="43"/>
      <c r="I100" s="43"/>
      <c r="J100" s="43"/>
      <c r="K100" s="43"/>
      <c r="L100" s="47"/>
      <c r="M100" s="48"/>
      <c r="N100" s="43"/>
      <c r="O100" s="43"/>
      <c r="P100" s="43"/>
      <c r="Q100" s="43"/>
      <c r="R100" s="47"/>
      <c r="S100" s="48"/>
      <c r="T100" s="43"/>
      <c r="U100" s="43"/>
      <c r="V100" s="43"/>
      <c r="W100" s="43"/>
      <c r="X100" s="47"/>
      <c r="Y100" s="48"/>
      <c r="Z100" s="43"/>
      <c r="AA100" s="43"/>
      <c r="AB100" s="43"/>
      <c r="AC100" s="43"/>
      <c r="AD100" s="47"/>
      <c r="AE100" s="48"/>
      <c r="AF100" s="49"/>
    </row>
    <row r="101" spans="1:32" ht="5.0999999999999996" customHeight="1" thickBot="1">
      <c r="A101" s="50"/>
      <c r="B101" s="51"/>
      <c r="C101" s="51"/>
      <c r="D101" s="51"/>
      <c r="E101" s="51"/>
      <c r="F101" s="51"/>
      <c r="G101" s="51"/>
      <c r="H101" s="51"/>
      <c r="I101" s="51"/>
      <c r="J101" s="51"/>
      <c r="K101" s="51"/>
      <c r="L101" s="51"/>
      <c r="M101" s="51"/>
      <c r="N101" s="51"/>
      <c r="O101" s="51"/>
      <c r="P101" s="51"/>
      <c r="Q101" s="51"/>
      <c r="R101" s="51"/>
      <c r="S101" s="51"/>
      <c r="T101" s="51"/>
      <c r="U101" s="51"/>
      <c r="V101" s="51"/>
      <c r="W101" s="51"/>
      <c r="X101" s="51"/>
      <c r="Y101" s="51"/>
      <c r="Z101" s="51"/>
      <c r="AA101" s="51"/>
      <c r="AB101" s="51"/>
      <c r="AC101" s="51"/>
      <c r="AD101" s="51"/>
      <c r="AE101" s="51"/>
      <c r="AF101" s="52"/>
    </row>
    <row r="102" spans="1:32" ht="13.5" thickTop="1"/>
  </sheetData>
  <mergeCells count="27">
    <mergeCell ref="F4:G4"/>
    <mergeCell ref="AC10:AF10"/>
    <mergeCell ref="AB9:AB10"/>
    <mergeCell ref="D7:H7"/>
    <mergeCell ref="D8:D11"/>
    <mergeCell ref="E8:H8"/>
    <mergeCell ref="E9:E11"/>
    <mergeCell ref="F9:F11"/>
    <mergeCell ref="G9:G11"/>
    <mergeCell ref="P4:AC4"/>
    <mergeCell ref="P5:AC5"/>
    <mergeCell ref="A47:B48"/>
    <mergeCell ref="A71:B72"/>
    <mergeCell ref="A97:B98"/>
    <mergeCell ref="V9:V10"/>
    <mergeCell ref="AA9:AA10"/>
    <mergeCell ref="K10:N10"/>
    <mergeCell ref="Q10:T10"/>
    <mergeCell ref="W10:Z10"/>
    <mergeCell ref="H9:H11"/>
    <mergeCell ref="I9:I10"/>
    <mergeCell ref="J9:J10"/>
    <mergeCell ref="O9:O10"/>
    <mergeCell ref="P9:P10"/>
    <mergeCell ref="U9:U10"/>
    <mergeCell ref="A7:A11"/>
    <mergeCell ref="C7:C11"/>
  </mergeCells>
  <printOptions horizontalCentered="1"/>
  <pageMargins left="0.39370078740157483" right="0.39370078740157483" top="0.39370078740157483" bottom="0.39370078740157483" header="0.19685039370078741" footer="0.19685039370078741"/>
  <pageSetup paperSize="9" scale="33" fitToHeight="0" orientation="portrait" r:id="rId1"/>
  <headerFooter scaleWithDoc="0"/>
  <rowBreaks count="1" manualBreakCount="1">
    <brk id="74" max="3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N2Mech1</vt:lpstr>
      <vt:lpstr>N2Mech1!Obszar_wydruku</vt:lpstr>
      <vt:lpstr>N2Mech1!Tytuły_wydruku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2026-03-26T10:35:42Z</dcterms:created>
  <dcterms:modified xsi:type="dcterms:W3CDTF">2026-03-26T10:37:57Z</dcterms:modified>
</cp:coreProperties>
</file>